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6"/>
  <workbookPr defaultThemeVersion="124226"/>
  <mc:AlternateContent xmlns:mc="http://schemas.openxmlformats.org/markup-compatibility/2006">
    <mc:Choice Requires="x15">
      <x15ac:absPath xmlns:x15ac="http://schemas.microsoft.com/office/spreadsheetml/2010/11/ac" url="D:\Tung 2020\Ke hoach\T10-Tieu chinh dinh muc giai doan 2021-2025\"/>
    </mc:Choice>
  </mc:AlternateContent>
  <xr:revisionPtr revIDLastSave="0" documentId="13_ncr:1_{CD760DFE-713E-4D3B-8DB1-30237B43B419}" xr6:coauthVersionLast="36" xr6:coauthVersionMax="36" xr10:uidLastSave="{00000000-0000-0000-0000-000000000000}"/>
  <bookViews>
    <workbookView xWindow="315" yWindow="150" windowWidth="15480" windowHeight="7035" xr2:uid="{00000000-000D-0000-FFFF-FFFF00000000}"/>
  </bookViews>
  <sheets>
    <sheet name="2021-2025" sheetId="18" r:id="rId1"/>
  </sheets>
  <definedNames>
    <definedName name="_xlnm.Print_Area" localSheetId="0">'2021-2025'!$A$1:$G$196</definedName>
  </definedNames>
  <calcPr calcId="191029"/>
</workbook>
</file>

<file path=xl/calcChain.xml><?xml version="1.0" encoding="utf-8"?>
<calcChain xmlns="http://schemas.openxmlformats.org/spreadsheetml/2006/main">
  <c r="C179" i="18" l="1"/>
  <c r="C189" i="18" s="1"/>
  <c r="G191" i="18" s="1"/>
  <c r="C180" i="18"/>
  <c r="C181" i="18"/>
  <c r="C182" i="18"/>
  <c r="C183" i="18"/>
  <c r="C184" i="18"/>
  <c r="C185" i="18"/>
  <c r="C186" i="18"/>
  <c r="C187" i="18"/>
  <c r="C188" i="18"/>
  <c r="C178" i="18"/>
  <c r="D33" i="18"/>
  <c r="E33" i="18"/>
  <c r="F33" i="18"/>
  <c r="F23" i="18"/>
  <c r="F24" i="18"/>
  <c r="F25" i="18"/>
  <c r="F26" i="18"/>
  <c r="F27" i="18"/>
  <c r="F28" i="18"/>
  <c r="F29" i="18"/>
  <c r="F30" i="18"/>
  <c r="F31" i="18"/>
  <c r="F32" i="18"/>
  <c r="F22" i="18"/>
  <c r="D23" i="18"/>
  <c r="D24" i="18"/>
  <c r="D25" i="18"/>
  <c r="D26" i="18"/>
  <c r="D27" i="18"/>
  <c r="D28" i="18"/>
  <c r="D29" i="18"/>
  <c r="D30" i="18"/>
  <c r="D31" i="18"/>
  <c r="D32" i="18"/>
  <c r="D22" i="18"/>
  <c r="D153" i="18" l="1"/>
  <c r="E163" i="18"/>
  <c r="D41" i="18" l="1"/>
  <c r="D39" i="18"/>
  <c r="E141" i="18"/>
  <c r="E136" i="18"/>
  <c r="D136" i="18"/>
  <c r="C50" i="18"/>
  <c r="D130" i="18"/>
  <c r="D114" i="18" l="1"/>
  <c r="E114" i="18"/>
  <c r="D66" i="18"/>
  <c r="E66" i="18"/>
  <c r="C163" i="18" l="1"/>
  <c r="E147" i="18"/>
  <c r="C147" i="18"/>
  <c r="D18" i="18"/>
  <c r="E18" i="18"/>
  <c r="C33" i="18"/>
  <c r="D40" i="18" l="1"/>
  <c r="D42" i="18"/>
  <c r="D43" i="18"/>
  <c r="D44" i="18"/>
  <c r="D45" i="18"/>
  <c r="D46" i="18"/>
  <c r="D47" i="18"/>
  <c r="D48" i="18"/>
  <c r="D49" i="18"/>
  <c r="D50" i="18" l="1"/>
  <c r="E191" i="18"/>
  <c r="D154" i="18" l="1"/>
  <c r="D155" i="18"/>
  <c r="D156" i="18"/>
  <c r="D157" i="18"/>
  <c r="D158" i="18"/>
  <c r="D159" i="18"/>
  <c r="D160" i="18"/>
  <c r="D161" i="18"/>
  <c r="D162" i="18"/>
  <c r="D152" i="18"/>
  <c r="D137" i="18"/>
  <c r="D138" i="18"/>
  <c r="D139" i="18"/>
  <c r="D140" i="18"/>
  <c r="D141" i="18"/>
  <c r="D142" i="18"/>
  <c r="D143" i="18"/>
  <c r="D144" i="18"/>
  <c r="D145" i="18"/>
  <c r="D146" i="18"/>
  <c r="D163" i="18" l="1"/>
  <c r="D147" i="18"/>
  <c r="F189" i="18"/>
  <c r="F162" i="18"/>
  <c r="F161" i="18"/>
  <c r="F160" i="18"/>
  <c r="F159" i="18"/>
  <c r="F158" i="18"/>
  <c r="F157" i="18"/>
  <c r="F156" i="18"/>
  <c r="F155" i="18"/>
  <c r="F154" i="18"/>
  <c r="F153" i="18"/>
  <c r="F152" i="18"/>
  <c r="F146" i="18"/>
  <c r="F145" i="18"/>
  <c r="F144" i="18"/>
  <c r="F143" i="18"/>
  <c r="F142" i="18"/>
  <c r="F141" i="18"/>
  <c r="F140" i="18"/>
  <c r="F139" i="18"/>
  <c r="F138" i="18"/>
  <c r="F137" i="18"/>
  <c r="F136" i="18"/>
  <c r="C130" i="18"/>
  <c r="F129" i="18"/>
  <c r="F128" i="18"/>
  <c r="F127" i="18"/>
  <c r="F126" i="18"/>
  <c r="F125" i="18"/>
  <c r="F124" i="18"/>
  <c r="F123" i="18"/>
  <c r="F122" i="18"/>
  <c r="F121" i="18"/>
  <c r="F120" i="18"/>
  <c r="F119" i="18"/>
  <c r="F113" i="18"/>
  <c r="F112" i="18"/>
  <c r="F111" i="18"/>
  <c r="F110" i="18"/>
  <c r="F109" i="18"/>
  <c r="F108" i="18"/>
  <c r="F107" i="18"/>
  <c r="F106" i="18"/>
  <c r="F105" i="18"/>
  <c r="F104" i="18"/>
  <c r="F103" i="18"/>
  <c r="C114" i="18"/>
  <c r="C66" i="18"/>
  <c r="F65" i="18"/>
  <c r="F64" i="18"/>
  <c r="F63" i="18"/>
  <c r="F62" i="18"/>
  <c r="F61" i="18"/>
  <c r="F60" i="18"/>
  <c r="F59" i="18"/>
  <c r="F58" i="18"/>
  <c r="F57" i="18"/>
  <c r="F56" i="18"/>
  <c r="F55" i="18"/>
  <c r="F49" i="18"/>
  <c r="F48" i="18"/>
  <c r="F47" i="18"/>
  <c r="F46" i="18"/>
  <c r="F45" i="18"/>
  <c r="F44" i="18"/>
  <c r="F43" i="18"/>
  <c r="F42" i="18"/>
  <c r="F41" i="18"/>
  <c r="F40" i="18"/>
  <c r="F39" i="18"/>
  <c r="C18" i="18"/>
  <c r="F17" i="18"/>
  <c r="F16" i="18"/>
  <c r="F15" i="18"/>
  <c r="F14" i="18"/>
  <c r="F13" i="18"/>
  <c r="F12" i="18"/>
  <c r="F11" i="18"/>
  <c r="F10" i="18"/>
  <c r="F9" i="18"/>
  <c r="F8" i="18"/>
  <c r="F7" i="18"/>
  <c r="F163" i="18" l="1"/>
  <c r="F147" i="18"/>
  <c r="F130" i="18"/>
  <c r="F114" i="18"/>
  <c r="F50" i="18"/>
  <c r="F66" i="18"/>
  <c r="F18" i="18"/>
  <c r="D179" i="18" l="1"/>
  <c r="E192" i="18"/>
  <c r="C192" i="18"/>
  <c r="E178" i="18" s="1"/>
  <c r="D187" i="18"/>
  <c r="D182" i="18"/>
  <c r="D184" i="18"/>
  <c r="D186" i="18"/>
  <c r="D188" i="18"/>
  <c r="D183" i="18"/>
  <c r="D180" i="18"/>
  <c r="D185" i="18"/>
  <c r="D178" i="18"/>
  <c r="D181" i="18"/>
  <c r="G178" i="18" l="1"/>
  <c r="D189" i="18"/>
  <c r="E188" i="18"/>
  <c r="E184" i="18"/>
  <c r="E183" i="18"/>
  <c r="E187" i="18"/>
  <c r="E180" i="18"/>
  <c r="E181" i="18"/>
  <c r="E186" i="18"/>
  <c r="E185" i="18"/>
  <c r="E179" i="18"/>
  <c r="E182" i="18"/>
  <c r="G179" i="18" l="1"/>
  <c r="G187" i="18"/>
  <c r="G185" i="18"/>
  <c r="G183" i="18"/>
  <c r="G184" i="18"/>
  <c r="G186" i="18"/>
  <c r="G188" i="18"/>
  <c r="G181" i="18"/>
  <c r="G182" i="18"/>
  <c r="G180" i="18"/>
  <c r="E189" i="18"/>
  <c r="G189" i="18" l="1"/>
</calcChain>
</file>

<file path=xl/sharedStrings.xml><?xml version="1.0" encoding="utf-8"?>
<sst xmlns="http://schemas.openxmlformats.org/spreadsheetml/2006/main" count="247" uniqueCount="78">
  <si>
    <t>Điểm</t>
  </si>
  <si>
    <t xml:space="preserve">Số dân </t>
  </si>
  <si>
    <t>Thành phố Biên Hòa</t>
  </si>
  <si>
    <t>Huyện Tân Phú</t>
  </si>
  <si>
    <t>Huyện Xuân Lộc</t>
  </si>
  <si>
    <t>Huyện Thống Nhất</t>
  </si>
  <si>
    <t>Huyện Long Thành</t>
  </si>
  <si>
    <t xml:space="preserve">Huyện Nhơn Trạch </t>
  </si>
  <si>
    <t>Huyện Trảng bom</t>
  </si>
  <si>
    <t>Huyện cẩm Mỹ</t>
  </si>
  <si>
    <t>Huyện - Thị Xã</t>
  </si>
  <si>
    <t>Điểm cộng thêm</t>
  </si>
  <si>
    <t>Tổng Điểm</t>
  </si>
  <si>
    <t>Tổng cộng</t>
  </si>
  <si>
    <t>Không có</t>
  </si>
  <si>
    <t xml:space="preserve">d) Tiêu chí đơn vị hành chính cấp huyện biên giới </t>
  </si>
  <si>
    <t>Không</t>
  </si>
  <si>
    <t>5) Tiêu chí bổ sung</t>
  </si>
  <si>
    <t>a) Xã biên giới đất liền</t>
  </si>
  <si>
    <t>b) Xã thuộc vùng căn cứ cách mạng ATK</t>
  </si>
  <si>
    <t>c) Huyện Tiêu chí Huyện Vùng Cao, Hải Đảo</t>
  </si>
  <si>
    <t>đồng</t>
  </si>
  <si>
    <t>Tỷ lệ %</t>
  </si>
  <si>
    <t>Số vốn cho 1 điểm</t>
  </si>
  <si>
    <t>Bảng Tổng hợp điểm</t>
  </si>
  <si>
    <t xml:space="preserve">Chênh lệch </t>
  </si>
  <si>
    <t>STT</t>
  </si>
  <si>
    <t>Huyện Cẩm Mỹ</t>
  </si>
  <si>
    <t>Số đơn vị hành chính</t>
  </si>
  <si>
    <t>ĐVT: tỷ đồng</t>
  </si>
  <si>
    <t>ĐVT: ngàn người</t>
  </si>
  <si>
    <t>Tiêu chi tính điểm</t>
  </si>
  <si>
    <t>- Đến 500.000 người được 10 điểm</t>
  </si>
  <si>
    <t>Huyện Trảng Bom</t>
  </si>
  <si>
    <t>Diện tích (km2)</t>
  </si>
  <si>
    <t>Tổng điểm</t>
  </si>
  <si>
    <t xml:space="preserve">Thành phố Long Khánh </t>
  </si>
  <si>
    <t>ĐVT: tỷ lệ %.</t>
  </si>
  <si>
    <t>Huyện Định Quán</t>
  </si>
  <si>
    <t>Tổng số vốn đầu tư trong cân đối năm 2021</t>
  </si>
  <si>
    <t>Tỷ lệ đất lâm nghiệp</t>
  </si>
  <si>
    <t>ĐVT: km2.</t>
  </si>
  <si>
    <t>Huyện Vĩnh Cửu</t>
  </si>
  <si>
    <t>Kế hoạch 2020 NSTT</t>
  </si>
  <si>
    <t>Số tiền NSTT theo định mức</t>
  </si>
  <si>
    <t>I. Tiêu chí dân số</t>
  </si>
  <si>
    <t>- Trên 1.000.000 người, cứ 100.000 người được thêm 1 điểm</t>
  </si>
  <si>
    <t>- Trên 500.000 người, cứ tăng thêm 100.000 người được thêm 2 điểm</t>
  </si>
  <si>
    <t>- Cứ 100.000 người được 0,5 điểm</t>
  </si>
  <si>
    <t>II  Tiêu chí về trình độ phát triển</t>
  </si>
  <si>
    <t>- Cứ 1% hộ nghèo được 0,1 điểm</t>
  </si>
  <si>
    <t>- Từ 0 đến 5.000 tỷ đồng được 4 điểm</t>
  </si>
  <si>
    <t>Tỷ lệ điều tiết về ngân sách tỉnh</t>
  </si>
  <si>
    <t>- Trên 0% đến 5% được 3 điểm</t>
  </si>
  <si>
    <t>Tỷ lệ (theo dự toán HĐND tỉnh giao năm 2020)</t>
  </si>
  <si>
    <t>Huyện - Thành phố</t>
  </si>
  <si>
    <t xml:space="preserve">III. Tiêu chí diện tích </t>
  </si>
  <si>
    <t>- Các địa phương cấp huyện có diện tích đất tự nhiên đến 2.000Km2 được tính là 8 điểm</t>
  </si>
  <si>
    <t>- Các địa phương cấp huyện có tỷ lệ che phủ rừng đến 10% được tính là 0,5 điểm,
'- Các địa phương cấp huyện có tỷ lệ che phủ rừng trên 10% - 50% tính là 1 điểm.
'- Các địa phương cấp huyện có tỷ lệ che phủ rừng trên 50% được tính là 2 điểm.</t>
  </si>
  <si>
    <t xml:space="preserve">Tỷ lệ hộ nghèo </t>
  </si>
  <si>
    <t xml:space="preserve">Phụ lục </t>
  </si>
  <si>
    <t>BẢNG TÍNH TIÊU CHÍ PHÂN BỔ (DỰ THẢO)</t>
  </si>
  <si>
    <t>- Mỗi đơn vị cấp xã miền núi được tính 0,2 điểm</t>
  </si>
  <si>
    <t xml:space="preserve">Thu Nội địa năm 2020 </t>
  </si>
  <si>
    <r>
      <t xml:space="preserve">1. Số dân trung bình </t>
    </r>
    <r>
      <rPr>
        <sz val="12"/>
        <color rgb="FFFF0000"/>
        <rFont val="Times New Roman"/>
        <family val="1"/>
      </rPr>
      <t>(theo Niên giám thống kê năm 2019)</t>
    </r>
  </si>
  <si>
    <r>
      <t xml:space="preserve">1) Diện tích đất tự nhiên </t>
    </r>
    <r>
      <rPr>
        <sz val="12"/>
        <color rgb="FF0070C0"/>
        <rFont val="Times New Roman"/>
        <family val="1"/>
      </rPr>
      <t>(theo Niên giám thống kê năm 2019)</t>
    </r>
  </si>
  <si>
    <r>
      <t xml:space="preserve">2) Tỷ lệ che phủ rừng </t>
    </r>
    <r>
      <rPr>
        <sz val="12"/>
        <color rgb="FF0070C0"/>
        <rFont val="Times New Roman"/>
        <family val="1"/>
      </rPr>
      <t>(theo báo cáo số 107/CCKL-LN&amp;TTPC ngày 24/02/2020 của Chi cục Kiểm lâm Đồng Nai)</t>
    </r>
  </si>
  <si>
    <r>
      <t xml:space="preserve">1) Tiêu  chí về hộ nghèo </t>
    </r>
    <r>
      <rPr>
        <sz val="12"/>
        <color rgb="FF0070C0"/>
        <rFont val="Times New Roman"/>
        <family val="1"/>
      </rPr>
      <t>(theo báo cáo số 73/BC-BCĐ,CTMTQG ngày 28/02/2020 của Ban Chỉ đạo CTMTQG tỉnh Đồng Nai)</t>
    </r>
  </si>
  <si>
    <r>
      <t xml:space="preserve">2) Tiêu chí về thu nội địa </t>
    </r>
    <r>
      <rPr>
        <sz val="12"/>
        <color rgb="FF0070C0"/>
        <rFont val="Times New Roman"/>
        <family val="1"/>
      </rPr>
      <t>(theo Nghị quyết của HĐND tỉnh năm 2020)</t>
    </r>
  </si>
  <si>
    <r>
      <t xml:space="preserve">3) Tiêu chỉ tỷ lệ điều tiết ngân sách tỉnh </t>
    </r>
    <r>
      <rPr>
        <sz val="12"/>
        <color rgb="FF0070C0"/>
        <rFont val="Times New Roman"/>
        <family val="1"/>
      </rPr>
      <t>(do các địa phương cấp huyện không có điều tiết về tỉnh nên không xây dựng tiêu chí này)</t>
    </r>
  </si>
  <si>
    <r>
      <t xml:space="preserve">4) Tiêu chỉ tỷ lệ bổ sung cân đối từ ngân sách trung ương </t>
    </r>
    <r>
      <rPr>
        <sz val="12"/>
        <color rgb="FF0070C0"/>
        <rFont val="Times New Roman"/>
        <family val="1"/>
      </rPr>
      <t>(do tỉnh Đồng Nai không được bổ sung cân đối ngân sách từ ngân sách trung ương, chỉ thực hiện phân bổ nguồn vốn đầu tư công  được thu theo tỷ lệ điều tiết được giữ lại địa phương nên không xây dựng tiêu chí này)</t>
    </r>
  </si>
  <si>
    <r>
      <t xml:space="preserve">2) Điểm tiêu chí cấp xã Miền Núi </t>
    </r>
    <r>
      <rPr>
        <sz val="12"/>
        <color rgb="FF0070C0"/>
        <rFont val="Times New Roman"/>
        <family val="1"/>
      </rPr>
      <t>(theo quyết định số 582/QĐ-TTg ngày 28/4/2017 và số 103/QĐ-TTg ngày 22/01/2019 của Thủ tướng Chính phủ)</t>
    </r>
  </si>
  <si>
    <r>
      <t xml:space="preserve">2. Người dân tộc thiểu số </t>
    </r>
    <r>
      <rPr>
        <sz val="12"/>
        <color rgb="FFFF0000"/>
        <rFont val="Times New Roman"/>
        <family val="1"/>
      </rPr>
      <t>(theo số liệu của Ban Dân tộc tỉnh năm 2019)</t>
    </r>
  </si>
  <si>
    <t xml:space="preserve">Người dân tộc thiểu số </t>
  </si>
  <si>
    <t>IV. Tiêu chí đơn vị hành chính cấp xã</t>
  </si>
  <si>
    <r>
      <t xml:space="preserve">1)Điểm tiêu chí đơn vị hành chính cấp xã </t>
    </r>
    <r>
      <rPr>
        <sz val="12"/>
        <color rgb="FF0070C0"/>
        <rFont val="Times New Roman"/>
        <family val="1"/>
      </rPr>
      <t>(theo Niên giám thống kê năm 2019)</t>
    </r>
  </si>
  <si>
    <t>- Mỗi đơn vị hành chính cấp xã được tính 0,5 điểm, mỗi phường được cộng thêm 0,1 điểm</t>
  </si>
  <si>
    <t>Số xã miền núi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</si>
</sst>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_-;\-* #,##0.00\ _₫_-;_-* &quot;-&quot;??\ _₫_-;_-@_-"/>
    <numFmt numFmtId="164" formatCode="_(* #,##0.00_);_(* \(#,##0.00\);_(* &quot;-&quot;??_);_(@_)"/>
    <numFmt numFmtId="165" formatCode="_-* #,##0\ _₫_-;\-* #,##0\ _₫_-;_-* &quot;-&quot;??\ _₫_-;_-@_-"/>
    <numFmt numFmtId="166" formatCode="_(* #,##0_);_(* \(#,##0\);_(* &quot;-&quot;??_);_(@_)"/>
    <numFmt numFmtId="167" formatCode="#,##0.000"/>
    <numFmt numFmtId="168" formatCode="_-* #,##0.0\ _₫_-;\-* #,##0.0\ _₫_-;_-* &quot;-&quot;??\ _₫_-;_-@_-"/>
    <numFmt numFmtId="169" formatCode="_(* #,##0.0_);_(* \(#,##0.0\);_(* &quot;-&quot;??_);_(@_)"/>
  </numFmts>
  <fonts count="16" x14ac:knownFonts="1">
    <font>
      <sz val="11"/>
      <color theme="1"/>
      <name val="Calibri"/>
      <family val="2"/>
      <charset val="163"/>
      <scheme val="minor"/>
    </font>
    <font>
      <sz val="11"/>
      <color theme="1"/>
      <name val="Calibri"/>
      <family val="2"/>
      <charset val="163"/>
      <scheme val="minor"/>
    </font>
    <font>
      <sz val="11"/>
      <color theme="1"/>
      <name val="Arial"/>
      <family val="2"/>
    </font>
    <font>
      <b/>
      <sz val="12"/>
      <name val="Times New Roman"/>
      <family val="1"/>
    </font>
    <font>
      <sz val="12"/>
      <name val="Times New Roman"/>
      <family val="1"/>
    </font>
    <font>
      <sz val="11"/>
      <color indexed="8"/>
      <name val="Arial"/>
      <family val="2"/>
    </font>
    <font>
      <sz val="10"/>
      <name val="Arial"/>
      <family val="2"/>
    </font>
    <font>
      <sz val="12"/>
      <color rgb="FFFF0000"/>
      <name val="Times New Roman"/>
      <family val="1"/>
    </font>
    <font>
      <sz val="11"/>
      <color theme="1"/>
      <name val="Times New Roman"/>
      <family val="1"/>
    </font>
    <font>
      <sz val="16"/>
      <color theme="1"/>
      <name val="Times New Roman"/>
      <family val="1"/>
    </font>
    <font>
      <b/>
      <sz val="16"/>
      <color theme="1"/>
      <name val="Times New Roman"/>
      <family val="1"/>
    </font>
    <font>
      <b/>
      <sz val="12"/>
      <color theme="1"/>
      <name val="Times New Roman"/>
      <family val="1"/>
    </font>
    <font>
      <b/>
      <sz val="12"/>
      <color rgb="FFFF0000"/>
      <name val="Times New Roman"/>
      <family val="1"/>
    </font>
    <font>
      <sz val="12"/>
      <color theme="1"/>
      <name val="Times New Roman"/>
      <family val="1"/>
    </font>
    <font>
      <b/>
      <sz val="12"/>
      <color rgb="FF0070C0"/>
      <name val="Times New Roman"/>
      <family val="1"/>
    </font>
    <font>
      <sz val="12"/>
      <color rgb="FF0070C0"/>
      <name val="Times New Roman"/>
      <family val="1"/>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164" fontId="5" fillId="0" borderId="0" applyFont="0" applyFill="0" applyBorder="0" applyAlignment="0" applyProtection="0"/>
    <xf numFmtId="164" fontId="6" fillId="0" borderId="0" applyFont="0" applyFill="0" applyBorder="0" applyAlignment="0" applyProtection="0"/>
  </cellStyleXfs>
  <cellXfs count="138">
    <xf numFmtId="0" fontId="0" fillId="0" borderId="0" xfId="0"/>
    <xf numFmtId="0" fontId="8"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2" fillId="0" borderId="1" xfId="0"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Alignment="1">
      <alignment vertical="center" wrapText="1"/>
    </xf>
    <xf numFmtId="0" fontId="13" fillId="0" borderId="0" xfId="0" applyFont="1" applyAlignment="1">
      <alignment horizontal="left" vertical="center" wrapText="1"/>
    </xf>
    <xf numFmtId="0" fontId="12" fillId="0" borderId="2" xfId="0" applyFont="1" applyBorder="1" applyAlignment="1">
      <alignment horizontal="left" vertical="center" wrapText="1"/>
    </xf>
    <xf numFmtId="0" fontId="11" fillId="0" borderId="1" xfId="0" applyFont="1" applyBorder="1" applyAlignment="1">
      <alignment horizontal="center" vertical="center" wrapText="1"/>
    </xf>
    <xf numFmtId="165" fontId="11" fillId="0" borderId="1" xfId="1"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Border="1" applyAlignment="1">
      <alignment horizontal="center" vertical="center" wrapText="1"/>
    </xf>
    <xf numFmtId="165" fontId="11" fillId="2" borderId="1" xfId="1"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165" fontId="7" fillId="0" borderId="1" xfId="1" applyNumberFormat="1" applyFont="1" applyFill="1" applyBorder="1" applyAlignment="1">
      <alignment vertical="center" wrapText="1"/>
    </xf>
    <xf numFmtId="43" fontId="7"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43" fontId="4" fillId="0" borderId="1" xfId="1" applyFont="1" applyBorder="1" applyAlignment="1">
      <alignment vertical="center" wrapText="1"/>
    </xf>
    <xf numFmtId="165" fontId="4" fillId="0" borderId="1" xfId="1" applyNumberFormat="1" applyFont="1" applyBorder="1" applyAlignment="1">
      <alignment horizontal="center" vertical="center" wrapText="1"/>
    </xf>
    <xf numFmtId="165" fontId="4" fillId="2" borderId="1" xfId="1"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0" fontId="13" fillId="0" borderId="0" xfId="0" quotePrefix="1" applyFont="1" applyBorder="1" applyAlignment="1">
      <alignment horizontal="center" vertical="center" wrapText="1"/>
    </xf>
    <xf numFmtId="0" fontId="7" fillId="0" borderId="0" xfId="0" quotePrefix="1" applyFont="1" applyFill="1" applyBorder="1" applyAlignment="1">
      <alignment horizontal="center" vertical="center" wrapText="1"/>
    </xf>
    <xf numFmtId="0" fontId="14" fillId="0" borderId="0" xfId="0" applyFont="1" applyBorder="1" applyAlignment="1">
      <alignment horizontal="center" vertical="center" wrapText="1"/>
    </xf>
    <xf numFmtId="0" fontId="7" fillId="0" borderId="1" xfId="0" applyFont="1" applyFill="1" applyBorder="1" applyAlignment="1">
      <alignment vertical="center" wrapText="1"/>
    </xf>
    <xf numFmtId="0" fontId="7" fillId="0" borderId="3" xfId="0"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43" fontId="7" fillId="0" borderId="1" xfId="1" applyFont="1" applyFill="1" applyBorder="1" applyAlignment="1">
      <alignmen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Fill="1" applyBorder="1" applyAlignment="1">
      <alignment horizontal="center" vertical="center" wrapText="1"/>
    </xf>
    <xf numFmtId="0" fontId="13" fillId="0" borderId="3" xfId="0" applyFont="1" applyBorder="1" applyAlignment="1">
      <alignment horizontal="center" vertical="center" wrapText="1"/>
    </xf>
    <xf numFmtId="165" fontId="13" fillId="0" borderId="0" xfId="1" applyNumberFormat="1" applyFont="1" applyBorder="1" applyAlignment="1">
      <alignment horizontal="center" vertical="center" wrapText="1"/>
    </xf>
    <xf numFmtId="0" fontId="4" fillId="0" borderId="1" xfId="0" applyFont="1" applyBorder="1" applyAlignment="1">
      <alignment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vertical="center" wrapText="1"/>
    </xf>
    <xf numFmtId="165" fontId="11" fillId="0" borderId="0" xfId="1" applyNumberFormat="1" applyFont="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0" xfId="0" applyFont="1" applyAlignment="1">
      <alignment horizontal="left" vertical="center" wrapText="1"/>
    </xf>
    <xf numFmtId="0" fontId="12" fillId="0" borderId="0" xfId="0" applyFont="1" applyFill="1" applyAlignment="1">
      <alignment vertical="center" wrapText="1"/>
    </xf>
    <xf numFmtId="43" fontId="7" fillId="0" borderId="1" xfId="1" applyNumberFormat="1" applyFont="1" applyFill="1" applyBorder="1" applyAlignment="1">
      <alignment horizontal="center" vertical="center" wrapText="1"/>
    </xf>
    <xf numFmtId="167" fontId="7" fillId="0" borderId="1" xfId="1"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43" fontId="7" fillId="0" borderId="1" xfId="1" applyNumberFormat="1"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43" fontId="12" fillId="0" borderId="1" xfId="0" applyNumberFormat="1" applyFont="1" applyFill="1" applyBorder="1" applyAlignment="1">
      <alignment vertical="center" wrapText="1"/>
    </xf>
    <xf numFmtId="167" fontId="12" fillId="0" borderId="1" xfId="1"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1" fillId="0" borderId="0" xfId="0" applyFont="1" applyFill="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168" fontId="7" fillId="0" borderId="1" xfId="1" applyNumberFormat="1" applyFont="1" applyFill="1" applyBorder="1" applyAlignment="1">
      <alignment horizontal="center" vertical="center" wrapText="1"/>
    </xf>
    <xf numFmtId="168" fontId="7" fillId="0" borderId="1" xfId="1" applyNumberFormat="1" applyFont="1" applyFill="1" applyBorder="1" applyAlignment="1">
      <alignment vertical="center" wrapText="1"/>
    </xf>
    <xf numFmtId="165" fontId="12" fillId="0" borderId="1" xfId="1" applyNumberFormat="1" applyFont="1" applyFill="1" applyBorder="1" applyAlignment="1">
      <alignment vertical="center" wrapText="1"/>
    </xf>
    <xf numFmtId="0" fontId="13" fillId="0" borderId="6" xfId="0" applyFont="1" applyBorder="1" applyAlignment="1">
      <alignment horizontal="center" vertical="center" wrapText="1"/>
    </xf>
    <xf numFmtId="0" fontId="13" fillId="0" borderId="6" xfId="0" applyFont="1" applyBorder="1" applyAlignment="1">
      <alignment vertical="center" wrapText="1"/>
    </xf>
    <xf numFmtId="165" fontId="11" fillId="0" borderId="6" xfId="1" applyNumberFormat="1" applyFont="1" applyBorder="1" applyAlignment="1">
      <alignment vertical="center" wrapText="1"/>
    </xf>
    <xf numFmtId="0" fontId="14" fillId="0" borderId="2" xfId="0" applyFont="1" applyBorder="1" applyAlignment="1">
      <alignment horizontal="left" vertical="center" wrapText="1"/>
    </xf>
    <xf numFmtId="168" fontId="13" fillId="2" borderId="1"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68" fontId="13" fillId="2" borderId="1" xfId="1" applyNumberFormat="1" applyFont="1" applyFill="1" applyBorder="1" applyAlignment="1">
      <alignment vertical="center" wrapText="1"/>
    </xf>
    <xf numFmtId="168" fontId="13" fillId="2" borderId="0" xfId="1" applyNumberFormat="1" applyFont="1" applyFill="1" applyBorder="1" applyAlignment="1">
      <alignment vertical="center" wrapText="1"/>
    </xf>
    <xf numFmtId="0" fontId="13" fillId="2" borderId="0" xfId="0" applyFont="1" applyFill="1" applyBorder="1" applyAlignment="1">
      <alignment horizontal="center" vertical="center" wrapText="1"/>
    </xf>
    <xf numFmtId="165" fontId="13" fillId="2" borderId="1" xfId="1" applyNumberFormat="1" applyFont="1" applyFill="1" applyBorder="1" applyAlignment="1">
      <alignment horizontal="center" vertical="center" wrapText="1"/>
    </xf>
    <xf numFmtId="10" fontId="13" fillId="0" borderId="0" xfId="0" applyNumberFormat="1" applyFont="1" applyBorder="1" applyAlignment="1">
      <alignment horizontal="center" vertical="center" wrapText="1"/>
    </xf>
    <xf numFmtId="165" fontId="13" fillId="2" borderId="1" xfId="1" applyNumberFormat="1" applyFont="1" applyFill="1" applyBorder="1" applyAlignment="1">
      <alignment vertical="center" wrapText="1"/>
    </xf>
    <xf numFmtId="0" fontId="13" fillId="2" borderId="1" xfId="0" applyFont="1" applyFill="1" applyBorder="1" applyAlignment="1">
      <alignment vertical="center" wrapText="1"/>
    </xf>
    <xf numFmtId="165" fontId="13" fillId="2" borderId="0" xfId="1" applyNumberFormat="1" applyFont="1" applyFill="1" applyBorder="1" applyAlignment="1">
      <alignment horizontal="center" vertical="center" wrapText="1"/>
    </xf>
    <xf numFmtId="10" fontId="13" fillId="2" borderId="0" xfId="0" applyNumberFormat="1" applyFont="1" applyFill="1" applyBorder="1" applyAlignment="1">
      <alignment horizontal="center" vertical="center" wrapText="1"/>
    </xf>
    <xf numFmtId="0" fontId="13" fillId="2" borderId="0" xfId="0" applyFont="1" applyFill="1" applyAlignment="1">
      <alignment vertical="center" wrapText="1"/>
    </xf>
    <xf numFmtId="165" fontId="11" fillId="2" borderId="1" xfId="1" applyNumberFormat="1" applyFont="1" applyFill="1" applyBorder="1" applyAlignment="1">
      <alignment vertical="center" wrapText="1"/>
    </xf>
    <xf numFmtId="165" fontId="11" fillId="2" borderId="0" xfId="1" applyNumberFormat="1" applyFont="1" applyFill="1" applyBorder="1" applyAlignment="1">
      <alignment vertical="center" wrapText="1"/>
    </xf>
    <xf numFmtId="43" fontId="12" fillId="0" borderId="1" xfId="1" applyFont="1" applyFill="1" applyBorder="1" applyAlignment="1">
      <alignment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10" fontId="7" fillId="0" borderId="1" xfId="1" applyNumberFormat="1" applyFont="1" applyFill="1" applyBorder="1" applyAlignment="1">
      <alignment horizontal="center" vertical="center" wrapText="1"/>
    </xf>
    <xf numFmtId="43" fontId="7" fillId="0" borderId="0" xfId="1"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165" fontId="7" fillId="0" borderId="1" xfId="1"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9" fontId="7" fillId="0" borderId="1" xfId="0" applyNumberFormat="1" applyFont="1" applyFill="1" applyBorder="1" applyAlignment="1">
      <alignment horizontal="center" vertical="center" wrapText="1"/>
    </xf>
    <xf numFmtId="165" fontId="13" fillId="0" borderId="0" xfId="0" applyNumberFormat="1" applyFont="1" applyAlignment="1">
      <alignment vertical="center" wrapText="1"/>
    </xf>
    <xf numFmtId="165" fontId="13" fillId="0" borderId="0" xfId="0" applyNumberFormat="1" applyFont="1" applyAlignment="1">
      <alignment horizontal="center" vertical="center" wrapText="1"/>
    </xf>
    <xf numFmtId="0" fontId="4" fillId="0" borderId="1" xfId="0" applyFont="1" applyBorder="1" applyAlignment="1">
      <alignment horizontal="center" vertical="center" wrapText="1"/>
    </xf>
    <xf numFmtId="43" fontId="4" fillId="0" borderId="1" xfId="1" applyFont="1" applyBorder="1" applyAlignment="1">
      <alignment horizontal="center" vertical="center" wrapText="1"/>
    </xf>
    <xf numFmtId="166" fontId="4" fillId="2" borderId="1" xfId="4" applyNumberFormat="1" applyFont="1" applyFill="1" applyBorder="1" applyAlignment="1">
      <alignment vertical="center" wrapText="1"/>
    </xf>
    <xf numFmtId="0" fontId="3" fillId="0" borderId="1" xfId="0" applyFont="1" applyBorder="1" applyAlignment="1">
      <alignment horizontal="center" vertical="center" wrapText="1"/>
    </xf>
    <xf numFmtId="43" fontId="3" fillId="0" borderId="1" xfId="1" applyFont="1" applyBorder="1" applyAlignment="1">
      <alignment vertical="center" wrapText="1"/>
    </xf>
    <xf numFmtId="165" fontId="3" fillId="0" borderId="1" xfId="0" applyNumberFormat="1" applyFont="1" applyBorder="1" applyAlignment="1">
      <alignment horizontal="center" vertical="center" wrapText="1"/>
    </xf>
    <xf numFmtId="165" fontId="3" fillId="2"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165" fontId="13" fillId="0" borderId="1" xfId="1" applyNumberFormat="1" applyFont="1" applyFill="1" applyBorder="1" applyAlignment="1">
      <alignment vertical="center" wrapText="1"/>
    </xf>
    <xf numFmtId="43" fontId="13" fillId="0" borderId="0" xfId="0" applyNumberFormat="1" applyFont="1" applyAlignment="1">
      <alignment vertical="center" wrapText="1"/>
    </xf>
    <xf numFmtId="9" fontId="13" fillId="0" borderId="0" xfId="0" applyNumberFormat="1" applyFont="1" applyAlignment="1">
      <alignment vertical="center" wrapText="1"/>
    </xf>
    <xf numFmtId="0" fontId="13" fillId="0" borderId="0" xfId="0" applyFont="1" applyFill="1" applyAlignment="1">
      <alignment vertical="center" wrapText="1"/>
    </xf>
    <xf numFmtId="0" fontId="8" fillId="0" borderId="0" xfId="0" applyFont="1" applyFill="1" applyAlignment="1">
      <alignment vertical="center" wrapText="1"/>
    </xf>
    <xf numFmtId="165" fontId="12" fillId="0" borderId="1" xfId="0" applyNumberFormat="1" applyFont="1" applyFill="1" applyBorder="1" applyAlignment="1">
      <alignment vertical="center" wrapText="1"/>
    </xf>
    <xf numFmtId="43" fontId="13" fillId="0" borderId="0" xfId="0" applyNumberFormat="1" applyFont="1" applyAlignment="1">
      <alignment horizontal="center" vertical="center" wrapText="1"/>
    </xf>
    <xf numFmtId="43" fontId="7" fillId="0" borderId="1" xfId="0" applyNumberFormat="1" applyFont="1" applyFill="1" applyBorder="1" applyAlignment="1">
      <alignment horizontal="center" vertical="center" wrapText="1"/>
    </xf>
    <xf numFmtId="0" fontId="7" fillId="0" borderId="3"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3" fillId="0" borderId="2" xfId="0" applyFont="1" applyBorder="1" applyAlignment="1">
      <alignment horizontal="right" vertical="center" wrapText="1"/>
    </xf>
    <xf numFmtId="0" fontId="13"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quotePrefix="1" applyFont="1" applyBorder="1" applyAlignment="1">
      <alignment horizontal="center" vertical="center" wrapText="1"/>
    </xf>
    <xf numFmtId="0" fontId="13" fillId="0" borderId="4" xfId="0" applyFont="1" applyBorder="1" applyAlignment="1">
      <alignment horizontal="center" vertical="center" wrapText="1"/>
    </xf>
    <xf numFmtId="0" fontId="12" fillId="0" borderId="0" xfId="0" applyFont="1" applyBorder="1" applyAlignment="1">
      <alignment horizontal="left" vertical="center" wrapText="1"/>
    </xf>
    <xf numFmtId="0" fontId="10" fillId="0" borderId="0" xfId="0" applyFont="1" applyAlignment="1">
      <alignment horizontal="center" vertical="center" wrapText="1"/>
    </xf>
    <xf numFmtId="0" fontId="7" fillId="0" borderId="1" xfId="0" quotePrefix="1" applyFont="1" applyFill="1" applyBorder="1" applyAlignment="1">
      <alignment horizontal="center" vertical="center" wrapText="1"/>
    </xf>
    <xf numFmtId="0" fontId="11" fillId="0" borderId="0" xfId="0" applyFont="1" applyAlignment="1">
      <alignment horizontal="center" vertical="center" wrapText="1"/>
    </xf>
    <xf numFmtId="0" fontId="14" fillId="0" borderId="0" xfId="0" applyFont="1" applyBorder="1" applyAlignment="1">
      <alignment horizontal="left" vertical="center" wrapText="1"/>
    </xf>
    <xf numFmtId="0" fontId="7" fillId="0" borderId="4" xfId="0" quotePrefix="1"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0" xfId="0" applyFont="1" applyAlignment="1">
      <alignment horizontal="left" vertical="center" wrapText="1"/>
    </xf>
    <xf numFmtId="0" fontId="14"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vertical="center" wrapText="1"/>
    </xf>
  </cellXfs>
  <cellStyles count="5">
    <cellStyle name="Comma" xfId="1" builtinId="3"/>
    <cellStyle name="Comma 2" xfId="3" xr:uid="{00000000-0005-0000-0000-000001000000}"/>
    <cellStyle name="Comma_danh muc dau tu cap huyen 2009" xfId="4" xr:uid="{00000000-0005-0000-0000-000002000000}"/>
    <cellStyle name="Normal" xfId="0" builtinId="0"/>
    <cellStyle name="Normal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230"/>
  <sheetViews>
    <sheetView tabSelected="1" topLeftCell="A114" workbookViewId="0">
      <selection activeCell="G164" sqref="G164"/>
    </sheetView>
  </sheetViews>
  <sheetFormatPr defaultRowHeight="15" x14ac:dyDescent="0.25"/>
  <cols>
    <col min="1" max="1" width="6.42578125" style="1" customWidth="1"/>
    <col min="2" max="2" width="22.7109375" style="1" customWidth="1"/>
    <col min="3" max="3" width="12.5703125" style="1" customWidth="1"/>
    <col min="4" max="4" width="9.85546875" style="1" customWidth="1"/>
    <col min="5" max="5" width="12.7109375" style="1" customWidth="1"/>
    <col min="6" max="6" width="12.5703125" style="113" customWidth="1"/>
    <col min="7" max="7" width="33.85546875" style="1" customWidth="1"/>
    <col min="8" max="8" width="15.5703125" style="1" customWidth="1"/>
    <col min="9" max="10" width="13.85546875" style="1" customWidth="1"/>
    <col min="11" max="16384" width="9.140625" style="1"/>
  </cols>
  <sheetData>
    <row r="1" spans="1:10" s="3" customFormat="1" ht="20.25" x14ac:dyDescent="0.25">
      <c r="A1" s="128" t="s">
        <v>60</v>
      </c>
      <c r="B1" s="128"/>
      <c r="C1" s="128"/>
      <c r="D1" s="128"/>
      <c r="E1" s="128"/>
      <c r="F1" s="128"/>
      <c r="G1" s="128"/>
    </row>
    <row r="2" spans="1:10" s="3" customFormat="1" ht="27.95" customHeight="1" x14ac:dyDescent="0.25">
      <c r="A2" s="128" t="s">
        <v>61</v>
      </c>
      <c r="B2" s="128"/>
      <c r="C2" s="128"/>
      <c r="D2" s="128"/>
      <c r="E2" s="128"/>
      <c r="F2" s="128"/>
      <c r="G2" s="128"/>
      <c r="H2" s="2"/>
      <c r="I2" s="2"/>
      <c r="J2" s="2"/>
    </row>
    <row r="3" spans="1:10" s="5" customFormat="1" ht="14.25" customHeight="1" x14ac:dyDescent="0.25">
      <c r="A3" s="134" t="s">
        <v>45</v>
      </c>
      <c r="B3" s="134"/>
      <c r="C3" s="134"/>
      <c r="D3" s="134"/>
      <c r="E3" s="134"/>
      <c r="F3" s="134"/>
      <c r="G3" s="134"/>
      <c r="H3" s="4"/>
      <c r="I3" s="4"/>
      <c r="J3" s="4"/>
    </row>
    <row r="4" spans="1:10" s="5" customFormat="1" ht="21.75" customHeight="1" x14ac:dyDescent="0.25">
      <c r="A4" s="121" t="s">
        <v>64</v>
      </c>
      <c r="B4" s="121"/>
      <c r="C4" s="121"/>
      <c r="D4" s="121"/>
      <c r="E4" s="121"/>
      <c r="F4" s="121"/>
      <c r="G4" s="121"/>
      <c r="H4" s="4"/>
      <c r="I4" s="4"/>
      <c r="J4" s="4"/>
    </row>
    <row r="5" spans="1:10" s="6" customFormat="1" ht="18.75" customHeight="1" x14ac:dyDescent="0.25">
      <c r="A5" s="121"/>
      <c r="B5" s="121"/>
      <c r="E5" s="122" t="s">
        <v>30</v>
      </c>
      <c r="F5" s="122"/>
      <c r="G5" s="122"/>
      <c r="H5" s="7"/>
      <c r="I5" s="7"/>
      <c r="J5" s="7"/>
    </row>
    <row r="6" spans="1:10" s="11" customFormat="1" ht="31.5" x14ac:dyDescent="0.25">
      <c r="A6" s="8" t="s">
        <v>26</v>
      </c>
      <c r="B6" s="8" t="s">
        <v>55</v>
      </c>
      <c r="C6" s="9" t="s">
        <v>1</v>
      </c>
      <c r="D6" s="8" t="s">
        <v>0</v>
      </c>
      <c r="E6" s="8" t="s">
        <v>11</v>
      </c>
      <c r="F6" s="8" t="s">
        <v>12</v>
      </c>
      <c r="G6" s="8" t="s">
        <v>31</v>
      </c>
      <c r="H6" s="10"/>
      <c r="I6" s="10"/>
      <c r="J6" s="10"/>
    </row>
    <row r="7" spans="1:10" s="11" customFormat="1" ht="20.100000000000001" customHeight="1" x14ac:dyDescent="0.25">
      <c r="A7" s="24">
        <v>1</v>
      </c>
      <c r="B7" s="33" t="s">
        <v>2</v>
      </c>
      <c r="C7" s="23">
        <v>1062.4100000000001</v>
      </c>
      <c r="D7" s="24">
        <v>10</v>
      </c>
      <c r="E7" s="24">
        <v>10.6</v>
      </c>
      <c r="F7" s="24">
        <f t="shared" ref="F7:F17" si="0">D7+E7</f>
        <v>20.6</v>
      </c>
      <c r="G7" s="34"/>
      <c r="H7" s="35"/>
      <c r="I7" s="35"/>
      <c r="J7" s="35"/>
    </row>
    <row r="8" spans="1:10" s="11" customFormat="1" ht="20.100000000000001" customHeight="1" x14ac:dyDescent="0.25">
      <c r="A8" s="24">
        <v>2</v>
      </c>
      <c r="B8" s="33" t="s">
        <v>42</v>
      </c>
      <c r="C8" s="23">
        <v>164.88</v>
      </c>
      <c r="D8" s="24">
        <v>10</v>
      </c>
      <c r="E8" s="24"/>
      <c r="F8" s="24">
        <f t="shared" si="0"/>
        <v>10</v>
      </c>
      <c r="G8" s="132" t="s">
        <v>32</v>
      </c>
      <c r="H8" s="35"/>
      <c r="I8" s="35"/>
      <c r="J8" s="35"/>
    </row>
    <row r="9" spans="1:10" s="11" customFormat="1" ht="20.100000000000001" customHeight="1" x14ac:dyDescent="0.25">
      <c r="A9" s="24">
        <v>3</v>
      </c>
      <c r="B9" s="33" t="s">
        <v>3</v>
      </c>
      <c r="C9" s="23">
        <v>153.01</v>
      </c>
      <c r="D9" s="24">
        <v>10</v>
      </c>
      <c r="E9" s="24"/>
      <c r="F9" s="24">
        <f t="shared" si="0"/>
        <v>10</v>
      </c>
      <c r="G9" s="132"/>
      <c r="H9" s="35"/>
      <c r="I9" s="35"/>
      <c r="J9" s="35"/>
    </row>
    <row r="10" spans="1:10" s="11" customFormat="1" ht="20.100000000000001" customHeight="1" x14ac:dyDescent="0.25">
      <c r="A10" s="24">
        <v>4</v>
      </c>
      <c r="B10" s="33" t="s">
        <v>38</v>
      </c>
      <c r="C10" s="23">
        <v>187.31</v>
      </c>
      <c r="D10" s="24">
        <v>10</v>
      </c>
      <c r="E10" s="24"/>
      <c r="F10" s="24">
        <f t="shared" si="0"/>
        <v>10</v>
      </c>
      <c r="G10" s="132" t="s">
        <v>47</v>
      </c>
      <c r="H10" s="35"/>
      <c r="I10" s="35"/>
      <c r="J10" s="35"/>
    </row>
    <row r="11" spans="1:10" s="11" customFormat="1" ht="20.100000000000001" customHeight="1" x14ac:dyDescent="0.25">
      <c r="A11" s="24">
        <v>5</v>
      </c>
      <c r="B11" s="33" t="s">
        <v>4</v>
      </c>
      <c r="C11" s="23">
        <v>227.86</v>
      </c>
      <c r="D11" s="24">
        <v>10</v>
      </c>
      <c r="E11" s="24"/>
      <c r="F11" s="24">
        <f t="shared" si="0"/>
        <v>10</v>
      </c>
      <c r="G11" s="132"/>
      <c r="H11" s="35"/>
      <c r="I11" s="35"/>
      <c r="J11" s="35"/>
    </row>
    <row r="12" spans="1:10" s="11" customFormat="1" ht="20.100000000000001" customHeight="1" x14ac:dyDescent="0.25">
      <c r="A12" s="24">
        <v>6</v>
      </c>
      <c r="B12" s="33" t="s">
        <v>36</v>
      </c>
      <c r="C12" s="36">
        <v>152.28</v>
      </c>
      <c r="D12" s="24">
        <v>10</v>
      </c>
      <c r="E12" s="24"/>
      <c r="F12" s="24">
        <f t="shared" si="0"/>
        <v>10</v>
      </c>
      <c r="G12" s="132"/>
      <c r="H12" s="35"/>
      <c r="I12" s="35"/>
      <c r="J12" s="35"/>
    </row>
    <row r="13" spans="1:10" s="11" customFormat="1" ht="20.100000000000001" customHeight="1" x14ac:dyDescent="0.25">
      <c r="A13" s="24">
        <v>7</v>
      </c>
      <c r="B13" s="33" t="s">
        <v>5</v>
      </c>
      <c r="C13" s="36">
        <v>164.54</v>
      </c>
      <c r="D13" s="24">
        <v>10</v>
      </c>
      <c r="E13" s="24"/>
      <c r="F13" s="24">
        <f t="shared" si="0"/>
        <v>10</v>
      </c>
      <c r="G13" s="132" t="s">
        <v>46</v>
      </c>
      <c r="H13" s="35"/>
      <c r="I13" s="35"/>
      <c r="J13" s="35"/>
    </row>
    <row r="14" spans="1:10" s="11" customFormat="1" ht="20.100000000000001" customHeight="1" x14ac:dyDescent="0.25">
      <c r="A14" s="24">
        <v>8</v>
      </c>
      <c r="B14" s="33" t="s">
        <v>6</v>
      </c>
      <c r="C14" s="36">
        <v>247.37</v>
      </c>
      <c r="D14" s="24">
        <v>10</v>
      </c>
      <c r="E14" s="24"/>
      <c r="F14" s="24">
        <f t="shared" si="0"/>
        <v>10</v>
      </c>
      <c r="G14" s="132"/>
      <c r="H14" s="35"/>
      <c r="I14" s="35"/>
      <c r="J14" s="35"/>
    </row>
    <row r="15" spans="1:10" s="11" customFormat="1" ht="20.100000000000001" customHeight="1" x14ac:dyDescent="0.25">
      <c r="A15" s="24">
        <v>9</v>
      </c>
      <c r="B15" s="33" t="s">
        <v>7</v>
      </c>
      <c r="C15" s="36">
        <v>261.99</v>
      </c>
      <c r="D15" s="24">
        <v>10</v>
      </c>
      <c r="E15" s="24"/>
      <c r="F15" s="24">
        <f t="shared" si="0"/>
        <v>10</v>
      </c>
      <c r="G15" s="132"/>
      <c r="H15" s="35"/>
      <c r="I15" s="35"/>
      <c r="J15" s="35"/>
    </row>
    <row r="16" spans="1:10" s="11" customFormat="1" ht="20.100000000000001" customHeight="1" x14ac:dyDescent="0.25">
      <c r="A16" s="24">
        <v>10</v>
      </c>
      <c r="B16" s="33" t="s">
        <v>33</v>
      </c>
      <c r="C16" s="36">
        <v>351.15</v>
      </c>
      <c r="D16" s="24">
        <v>10</v>
      </c>
      <c r="E16" s="24"/>
      <c r="F16" s="24">
        <f t="shared" si="0"/>
        <v>10</v>
      </c>
      <c r="G16" s="37"/>
      <c r="H16" s="35"/>
      <c r="I16" s="35"/>
      <c r="J16" s="35"/>
    </row>
    <row r="17" spans="1:10" s="11" customFormat="1" ht="20.100000000000001" customHeight="1" x14ac:dyDescent="0.25">
      <c r="A17" s="24">
        <v>11</v>
      </c>
      <c r="B17" s="33" t="s">
        <v>27</v>
      </c>
      <c r="C17" s="36">
        <v>140.91</v>
      </c>
      <c r="D17" s="24">
        <v>10</v>
      </c>
      <c r="E17" s="24"/>
      <c r="F17" s="24">
        <f t="shared" si="0"/>
        <v>10</v>
      </c>
      <c r="G17" s="37"/>
      <c r="H17" s="35"/>
      <c r="I17" s="35"/>
      <c r="J17" s="35"/>
    </row>
    <row r="18" spans="1:10" s="11" customFormat="1" ht="20.100000000000001" customHeight="1" x14ac:dyDescent="0.25">
      <c r="A18" s="24"/>
      <c r="B18" s="33" t="s">
        <v>13</v>
      </c>
      <c r="C18" s="8">
        <f>SUM(C7:C17)</f>
        <v>3113.7099999999996</v>
      </c>
      <c r="D18" s="8">
        <f t="shared" ref="D18:F18" si="1">SUM(D7:D17)</f>
        <v>110</v>
      </c>
      <c r="E18" s="8">
        <f t="shared" si="1"/>
        <v>10.6</v>
      </c>
      <c r="F18" s="8">
        <f t="shared" si="1"/>
        <v>120.6</v>
      </c>
      <c r="G18" s="38"/>
      <c r="H18" s="39"/>
      <c r="I18" s="39"/>
      <c r="J18" s="39"/>
    </row>
    <row r="19" spans="1:10" s="12" customFormat="1" ht="39.75" customHeight="1" x14ac:dyDescent="0.25">
      <c r="A19" s="127" t="s">
        <v>72</v>
      </c>
      <c r="B19" s="127"/>
      <c r="C19" s="127"/>
      <c r="D19" s="127"/>
      <c r="E19" s="127"/>
      <c r="F19" s="127"/>
      <c r="G19" s="127"/>
    </row>
    <row r="20" spans="1:10" s="12" customFormat="1" ht="15.75" x14ac:dyDescent="0.25">
      <c r="A20" s="13"/>
      <c r="B20" s="13"/>
      <c r="C20" s="13"/>
      <c r="D20" s="13"/>
      <c r="E20" s="13"/>
      <c r="F20" s="13"/>
      <c r="G20" s="13"/>
    </row>
    <row r="21" spans="1:10" s="11" customFormat="1" ht="31.5" x14ac:dyDescent="0.25">
      <c r="A21" s="8"/>
      <c r="B21" s="8" t="s">
        <v>10</v>
      </c>
      <c r="C21" s="9" t="s">
        <v>73</v>
      </c>
      <c r="D21" s="8" t="s">
        <v>0</v>
      </c>
      <c r="E21" s="8" t="s">
        <v>11</v>
      </c>
      <c r="F21" s="8" t="s">
        <v>12</v>
      </c>
      <c r="G21" s="8" t="s">
        <v>31</v>
      </c>
      <c r="H21" s="10"/>
      <c r="I21" s="10"/>
      <c r="J21" s="10"/>
    </row>
    <row r="22" spans="1:10" s="11" customFormat="1" ht="15.75" x14ac:dyDescent="0.25">
      <c r="A22" s="24">
        <v>1</v>
      </c>
      <c r="B22" s="33" t="s">
        <v>2</v>
      </c>
      <c r="C22" s="22">
        <v>22041</v>
      </c>
      <c r="D22" s="23">
        <f>C22*0.5/100000</f>
        <v>0.110205</v>
      </c>
      <c r="E22" s="24"/>
      <c r="F22" s="116">
        <f>D22+E22</f>
        <v>0.110205</v>
      </c>
      <c r="G22" s="34"/>
      <c r="H22" s="35"/>
      <c r="I22" s="35"/>
      <c r="J22" s="35"/>
    </row>
    <row r="23" spans="1:10" s="11" customFormat="1" ht="14.25" customHeight="1" x14ac:dyDescent="0.25">
      <c r="A23" s="24">
        <v>2</v>
      </c>
      <c r="B23" s="33" t="s">
        <v>42</v>
      </c>
      <c r="C23" s="22">
        <v>14895</v>
      </c>
      <c r="D23" s="23">
        <f t="shared" ref="D23:D32" si="2">C23*0.5/100000</f>
        <v>7.4475E-2</v>
      </c>
      <c r="E23" s="24"/>
      <c r="F23" s="116">
        <f t="shared" ref="F23:F32" si="3">D23+E23</f>
        <v>7.4475E-2</v>
      </c>
      <c r="G23" s="132" t="s">
        <v>48</v>
      </c>
      <c r="H23" s="35"/>
      <c r="I23" s="35"/>
      <c r="J23" s="35"/>
    </row>
    <row r="24" spans="1:10" s="11" customFormat="1" ht="15.75" x14ac:dyDescent="0.25">
      <c r="A24" s="24">
        <v>3</v>
      </c>
      <c r="B24" s="33" t="s">
        <v>3</v>
      </c>
      <c r="C24" s="22">
        <v>12752</v>
      </c>
      <c r="D24" s="23">
        <f t="shared" si="2"/>
        <v>6.3759999999999997E-2</v>
      </c>
      <c r="E24" s="24"/>
      <c r="F24" s="116">
        <f t="shared" si="3"/>
        <v>6.3759999999999997E-2</v>
      </c>
      <c r="G24" s="133"/>
      <c r="H24" s="35"/>
      <c r="I24" s="35"/>
      <c r="J24" s="35"/>
    </row>
    <row r="25" spans="1:10" s="11" customFormat="1" ht="14.25" customHeight="1" x14ac:dyDescent="0.25">
      <c r="A25" s="24">
        <v>4</v>
      </c>
      <c r="B25" s="33" t="s">
        <v>38</v>
      </c>
      <c r="C25" s="22">
        <v>37263</v>
      </c>
      <c r="D25" s="23">
        <f t="shared" si="2"/>
        <v>0.18631500000000001</v>
      </c>
      <c r="E25" s="24"/>
      <c r="F25" s="116">
        <f t="shared" si="3"/>
        <v>0.18631500000000001</v>
      </c>
      <c r="G25" s="132"/>
      <c r="H25" s="35"/>
      <c r="I25" s="35"/>
      <c r="J25" s="35"/>
    </row>
    <row r="26" spans="1:10" s="11" customFormat="1" ht="15.75" x14ac:dyDescent="0.25">
      <c r="A26" s="24">
        <v>5</v>
      </c>
      <c r="B26" s="33" t="s">
        <v>4</v>
      </c>
      <c r="C26" s="22">
        <v>19566</v>
      </c>
      <c r="D26" s="23">
        <f t="shared" si="2"/>
        <v>9.783E-2</v>
      </c>
      <c r="E26" s="24"/>
      <c r="F26" s="116">
        <f t="shared" si="3"/>
        <v>9.783E-2</v>
      </c>
      <c r="G26" s="132"/>
      <c r="H26" s="35"/>
      <c r="I26" s="35"/>
      <c r="J26" s="35"/>
    </row>
    <row r="27" spans="1:10" s="11" customFormat="1" ht="15.75" x14ac:dyDescent="0.25">
      <c r="A27" s="24">
        <v>6</v>
      </c>
      <c r="B27" s="33" t="s">
        <v>36</v>
      </c>
      <c r="C27" s="22">
        <v>12744</v>
      </c>
      <c r="D27" s="23">
        <f t="shared" si="2"/>
        <v>6.3719999999999999E-2</v>
      </c>
      <c r="E27" s="24"/>
      <c r="F27" s="116">
        <f t="shared" si="3"/>
        <v>6.3719999999999999E-2</v>
      </c>
      <c r="G27" s="132"/>
      <c r="H27" s="35"/>
      <c r="I27" s="35"/>
      <c r="J27" s="35"/>
    </row>
    <row r="28" spans="1:10" s="11" customFormat="1" ht="15.75" x14ac:dyDescent="0.25">
      <c r="A28" s="24">
        <v>7</v>
      </c>
      <c r="B28" s="33" t="s">
        <v>5</v>
      </c>
      <c r="C28" s="22">
        <v>6656</v>
      </c>
      <c r="D28" s="23">
        <f t="shared" si="2"/>
        <v>3.3279999999999997E-2</v>
      </c>
      <c r="E28" s="24"/>
      <c r="F28" s="116">
        <f t="shared" si="3"/>
        <v>3.3279999999999997E-2</v>
      </c>
      <c r="G28" s="37"/>
      <c r="H28" s="35"/>
      <c r="I28" s="35"/>
      <c r="J28" s="35"/>
    </row>
    <row r="29" spans="1:10" s="11" customFormat="1" ht="15.75" x14ac:dyDescent="0.25">
      <c r="A29" s="24">
        <v>8</v>
      </c>
      <c r="B29" s="33" t="s">
        <v>6</v>
      </c>
      <c r="C29" s="22">
        <v>4430</v>
      </c>
      <c r="D29" s="23">
        <f t="shared" si="2"/>
        <v>2.215E-2</v>
      </c>
      <c r="E29" s="24"/>
      <c r="F29" s="116">
        <f t="shared" si="3"/>
        <v>2.215E-2</v>
      </c>
      <c r="G29" s="37"/>
      <c r="H29" s="35"/>
      <c r="I29" s="35"/>
      <c r="J29" s="35"/>
    </row>
    <row r="30" spans="1:10" s="11" customFormat="1" ht="15.75" x14ac:dyDescent="0.25">
      <c r="A30" s="24">
        <v>9</v>
      </c>
      <c r="B30" s="33" t="s">
        <v>7</v>
      </c>
      <c r="C30" s="22">
        <v>6151</v>
      </c>
      <c r="D30" s="23">
        <f t="shared" si="2"/>
        <v>3.0755000000000001E-2</v>
      </c>
      <c r="E30" s="24"/>
      <c r="F30" s="116">
        <f t="shared" si="3"/>
        <v>3.0755000000000001E-2</v>
      </c>
      <c r="G30" s="37"/>
      <c r="H30" s="35"/>
      <c r="I30" s="35"/>
      <c r="J30" s="35"/>
    </row>
    <row r="31" spans="1:10" s="11" customFormat="1" ht="15.75" x14ac:dyDescent="0.25">
      <c r="A31" s="24">
        <v>10</v>
      </c>
      <c r="B31" s="33" t="s">
        <v>33</v>
      </c>
      <c r="C31" s="22">
        <v>39488</v>
      </c>
      <c r="D31" s="23">
        <f t="shared" si="2"/>
        <v>0.19744</v>
      </c>
      <c r="E31" s="24"/>
      <c r="F31" s="116">
        <f t="shared" si="3"/>
        <v>0.19744</v>
      </c>
      <c r="G31" s="37"/>
      <c r="H31" s="35"/>
      <c r="I31" s="35"/>
      <c r="J31" s="35"/>
    </row>
    <row r="32" spans="1:10" s="11" customFormat="1" ht="15.75" x14ac:dyDescent="0.25">
      <c r="A32" s="24">
        <v>11</v>
      </c>
      <c r="B32" s="33" t="s">
        <v>27</v>
      </c>
      <c r="C32" s="22">
        <v>22798</v>
      </c>
      <c r="D32" s="23">
        <f t="shared" si="2"/>
        <v>0.11398999999999999</v>
      </c>
      <c r="E32" s="24"/>
      <c r="F32" s="116">
        <f t="shared" si="3"/>
        <v>0.11398999999999999</v>
      </c>
      <c r="G32" s="37"/>
      <c r="H32" s="35"/>
      <c r="I32" s="35"/>
      <c r="J32" s="35"/>
    </row>
    <row r="33" spans="1:10" s="11" customFormat="1" ht="15.75" x14ac:dyDescent="0.25">
      <c r="A33" s="24"/>
      <c r="B33" s="33" t="s">
        <v>13</v>
      </c>
      <c r="C33" s="68">
        <f>SUM(C22:C32)</f>
        <v>198784</v>
      </c>
      <c r="D33" s="87">
        <f t="shared" ref="D33:F33" si="4">SUM(D22:D32)</f>
        <v>0.99391999999999991</v>
      </c>
      <c r="E33" s="87">
        <f t="shared" si="4"/>
        <v>0</v>
      </c>
      <c r="F33" s="87">
        <f t="shared" si="4"/>
        <v>0.99391999999999991</v>
      </c>
      <c r="G33" s="38"/>
      <c r="H33" s="39"/>
      <c r="I33" s="39"/>
      <c r="J33" s="39"/>
    </row>
    <row r="34" spans="1:10" s="6" customFormat="1" ht="15.75" x14ac:dyDescent="0.25">
      <c r="A34" s="47"/>
      <c r="B34" s="48"/>
      <c r="C34" s="49"/>
      <c r="D34" s="48"/>
      <c r="E34" s="47"/>
      <c r="F34" s="50"/>
      <c r="G34" s="47"/>
      <c r="H34" s="7"/>
      <c r="I34" s="7"/>
      <c r="J34" s="7"/>
    </row>
    <row r="35" spans="1:10" s="6" customFormat="1" ht="27.75" customHeight="1" x14ac:dyDescent="0.25">
      <c r="A35" s="121" t="s">
        <v>49</v>
      </c>
      <c r="B35" s="121"/>
      <c r="C35" s="121"/>
      <c r="D35" s="121"/>
      <c r="E35" s="121"/>
      <c r="F35" s="121"/>
      <c r="G35" s="121"/>
      <c r="H35" s="7"/>
      <c r="I35" s="7"/>
      <c r="J35" s="7"/>
    </row>
    <row r="36" spans="1:10" s="6" customFormat="1" ht="38.25" customHeight="1" x14ac:dyDescent="0.25">
      <c r="A36" s="120" t="s">
        <v>67</v>
      </c>
      <c r="B36" s="120"/>
      <c r="C36" s="120"/>
      <c r="D36" s="120"/>
      <c r="E36" s="120"/>
      <c r="F36" s="120"/>
      <c r="G36" s="120"/>
      <c r="H36" s="7"/>
      <c r="I36" s="7"/>
      <c r="J36" s="7"/>
    </row>
    <row r="37" spans="1:10" s="5" customFormat="1" ht="18" customHeight="1" x14ac:dyDescent="0.25">
      <c r="A37" s="52"/>
      <c r="E37" s="122" t="s">
        <v>37</v>
      </c>
      <c r="F37" s="122"/>
      <c r="G37" s="122"/>
      <c r="H37" s="4"/>
      <c r="I37" s="4"/>
      <c r="J37" s="4"/>
    </row>
    <row r="38" spans="1:10" s="53" customFormat="1" ht="31.5" x14ac:dyDescent="0.25">
      <c r="A38" s="8" t="s">
        <v>26</v>
      </c>
      <c r="B38" s="8" t="s">
        <v>55</v>
      </c>
      <c r="C38" s="9" t="s">
        <v>59</v>
      </c>
      <c r="D38" s="8" t="s">
        <v>0</v>
      </c>
      <c r="E38" s="8" t="s">
        <v>11</v>
      </c>
      <c r="F38" s="8" t="s">
        <v>12</v>
      </c>
      <c r="G38" s="8" t="s">
        <v>31</v>
      </c>
      <c r="H38" s="10"/>
      <c r="I38" s="10"/>
      <c r="J38" s="10"/>
    </row>
    <row r="39" spans="1:10" s="53" customFormat="1" ht="20.100000000000001" customHeight="1" x14ac:dyDescent="0.25">
      <c r="A39" s="24">
        <v>1</v>
      </c>
      <c r="B39" s="33" t="s">
        <v>2</v>
      </c>
      <c r="C39" s="54">
        <v>0.19</v>
      </c>
      <c r="D39" s="55">
        <f>C39*0.1</f>
        <v>1.9000000000000003E-2</v>
      </c>
      <c r="E39" s="24"/>
      <c r="F39" s="24">
        <f t="shared" ref="F39:F49" si="5">D39+E39</f>
        <v>1.9000000000000003E-2</v>
      </c>
      <c r="G39" s="117" t="s">
        <v>50</v>
      </c>
      <c r="H39" s="56"/>
      <c r="I39" s="56"/>
      <c r="J39" s="56"/>
    </row>
    <row r="40" spans="1:10" s="53" customFormat="1" ht="20.100000000000001" customHeight="1" x14ac:dyDescent="0.25">
      <c r="A40" s="24">
        <v>2</v>
      </c>
      <c r="B40" s="33" t="s">
        <v>42</v>
      </c>
      <c r="C40" s="54">
        <v>0.69</v>
      </c>
      <c r="D40" s="55">
        <f t="shared" ref="D40:D49" si="6">C40*0.1</f>
        <v>6.8999999999999992E-2</v>
      </c>
      <c r="E40" s="24"/>
      <c r="F40" s="24">
        <f t="shared" si="5"/>
        <v>6.8999999999999992E-2</v>
      </c>
      <c r="G40" s="118"/>
      <c r="H40" s="56"/>
      <c r="I40" s="56"/>
      <c r="J40" s="56"/>
    </row>
    <row r="41" spans="1:10" s="53" customFormat="1" ht="20.100000000000001" customHeight="1" x14ac:dyDescent="0.25">
      <c r="A41" s="24">
        <v>3</v>
      </c>
      <c r="B41" s="33" t="s">
        <v>3</v>
      </c>
      <c r="C41" s="54">
        <v>2.58</v>
      </c>
      <c r="D41" s="55">
        <f>C41*0.1</f>
        <v>0.25800000000000001</v>
      </c>
      <c r="E41" s="24"/>
      <c r="F41" s="24">
        <f t="shared" si="5"/>
        <v>0.25800000000000001</v>
      </c>
      <c r="G41" s="118"/>
      <c r="H41" s="56"/>
      <c r="I41" s="56"/>
      <c r="J41" s="56"/>
    </row>
    <row r="42" spans="1:10" s="11" customFormat="1" ht="20.100000000000001" customHeight="1" x14ac:dyDescent="0.25">
      <c r="A42" s="24">
        <v>4</v>
      </c>
      <c r="B42" s="33" t="s">
        <v>38</v>
      </c>
      <c r="C42" s="54">
        <v>1.23</v>
      </c>
      <c r="D42" s="55">
        <f t="shared" si="6"/>
        <v>0.123</v>
      </c>
      <c r="E42" s="24"/>
      <c r="F42" s="24">
        <f t="shared" si="5"/>
        <v>0.123</v>
      </c>
      <c r="G42" s="118"/>
      <c r="H42" s="56"/>
      <c r="I42" s="56"/>
      <c r="J42" s="56"/>
    </row>
    <row r="43" spans="1:10" s="11" customFormat="1" ht="20.100000000000001" customHeight="1" x14ac:dyDescent="0.25">
      <c r="A43" s="24">
        <v>5</v>
      </c>
      <c r="B43" s="33" t="s">
        <v>4</v>
      </c>
      <c r="C43" s="54">
        <v>1.18</v>
      </c>
      <c r="D43" s="55">
        <f t="shared" si="6"/>
        <v>0.11799999999999999</v>
      </c>
      <c r="E43" s="24"/>
      <c r="F43" s="24">
        <f t="shared" si="5"/>
        <v>0.11799999999999999</v>
      </c>
      <c r="G43" s="118"/>
      <c r="H43" s="56"/>
      <c r="I43" s="56"/>
      <c r="J43" s="56"/>
    </row>
    <row r="44" spans="1:10" s="11" customFormat="1" ht="20.100000000000001" customHeight="1" x14ac:dyDescent="0.25">
      <c r="A44" s="24">
        <v>6</v>
      </c>
      <c r="B44" s="33" t="s">
        <v>36</v>
      </c>
      <c r="C44" s="57">
        <v>0.28999999999999998</v>
      </c>
      <c r="D44" s="55">
        <f t="shared" si="6"/>
        <v>2.8999999999999998E-2</v>
      </c>
      <c r="E44" s="24"/>
      <c r="F44" s="24">
        <f t="shared" si="5"/>
        <v>2.8999999999999998E-2</v>
      </c>
      <c r="G44" s="118"/>
      <c r="H44" s="56"/>
      <c r="I44" s="56"/>
      <c r="J44" s="56"/>
    </row>
    <row r="45" spans="1:10" s="11" customFormat="1" ht="20.100000000000001" customHeight="1" x14ac:dyDescent="0.25">
      <c r="A45" s="24">
        <v>7</v>
      </c>
      <c r="B45" s="33" t="s">
        <v>5</v>
      </c>
      <c r="C45" s="57">
        <v>1.2</v>
      </c>
      <c r="D45" s="55">
        <f t="shared" si="6"/>
        <v>0.12</v>
      </c>
      <c r="E45" s="24"/>
      <c r="F45" s="24">
        <f t="shared" si="5"/>
        <v>0.12</v>
      </c>
      <c r="G45" s="118"/>
      <c r="H45" s="56"/>
      <c r="I45" s="56"/>
      <c r="J45" s="56"/>
    </row>
    <row r="46" spans="1:10" s="53" customFormat="1" ht="20.100000000000001" customHeight="1" x14ac:dyDescent="0.25">
      <c r="A46" s="24">
        <v>8</v>
      </c>
      <c r="B46" s="33" t="s">
        <v>6</v>
      </c>
      <c r="C46" s="57">
        <v>0.55000000000000004</v>
      </c>
      <c r="D46" s="55">
        <f t="shared" si="6"/>
        <v>5.5000000000000007E-2</v>
      </c>
      <c r="E46" s="24"/>
      <c r="F46" s="24">
        <f t="shared" si="5"/>
        <v>5.5000000000000007E-2</v>
      </c>
      <c r="G46" s="118"/>
      <c r="H46" s="56"/>
      <c r="I46" s="56"/>
      <c r="J46" s="56"/>
    </row>
    <row r="47" spans="1:10" s="11" customFormat="1" ht="20.100000000000001" customHeight="1" x14ac:dyDescent="0.25">
      <c r="A47" s="24">
        <v>9</v>
      </c>
      <c r="B47" s="33" t="s">
        <v>7</v>
      </c>
      <c r="C47" s="57">
        <v>0.5</v>
      </c>
      <c r="D47" s="55">
        <f t="shared" si="6"/>
        <v>0.05</v>
      </c>
      <c r="E47" s="24"/>
      <c r="F47" s="24">
        <f t="shared" si="5"/>
        <v>0.05</v>
      </c>
      <c r="G47" s="118"/>
      <c r="H47" s="56"/>
      <c r="I47" s="56"/>
      <c r="J47" s="56"/>
    </row>
    <row r="48" spans="1:10" s="11" customFormat="1" ht="20.100000000000001" customHeight="1" x14ac:dyDescent="0.25">
      <c r="A48" s="24">
        <v>10</v>
      </c>
      <c r="B48" s="33" t="s">
        <v>33</v>
      </c>
      <c r="C48" s="57">
        <v>0.47</v>
      </c>
      <c r="D48" s="55">
        <f t="shared" si="6"/>
        <v>4.7E-2</v>
      </c>
      <c r="E48" s="24"/>
      <c r="F48" s="24">
        <f t="shared" si="5"/>
        <v>4.7E-2</v>
      </c>
      <c r="G48" s="118"/>
      <c r="H48" s="56"/>
      <c r="I48" s="56"/>
      <c r="J48" s="56"/>
    </row>
    <row r="49" spans="1:10" s="11" customFormat="1" ht="20.100000000000001" customHeight="1" x14ac:dyDescent="0.25">
      <c r="A49" s="24">
        <v>11</v>
      </c>
      <c r="B49" s="33" t="s">
        <v>27</v>
      </c>
      <c r="C49" s="57">
        <v>0.82</v>
      </c>
      <c r="D49" s="55">
        <f t="shared" si="6"/>
        <v>8.2000000000000003E-2</v>
      </c>
      <c r="E49" s="24"/>
      <c r="F49" s="24">
        <f t="shared" si="5"/>
        <v>8.2000000000000003E-2</v>
      </c>
      <c r="G49" s="118"/>
      <c r="H49" s="56"/>
      <c r="I49" s="56"/>
      <c r="J49" s="56"/>
    </row>
    <row r="50" spans="1:10" s="11" customFormat="1" ht="20.100000000000001" customHeight="1" x14ac:dyDescent="0.25">
      <c r="A50" s="58"/>
      <c r="B50" s="59" t="s">
        <v>13</v>
      </c>
      <c r="C50" s="60">
        <f>SUM(C39:C49)</f>
        <v>9.7000000000000011</v>
      </c>
      <c r="D50" s="61">
        <f t="shared" ref="D50:F50" si="7">SUM(D39:D49)</f>
        <v>0.97000000000000008</v>
      </c>
      <c r="E50" s="61"/>
      <c r="F50" s="61">
        <f t="shared" si="7"/>
        <v>0.97000000000000008</v>
      </c>
      <c r="G50" s="119"/>
      <c r="H50" s="62"/>
      <c r="I50" s="62"/>
      <c r="J50" s="62"/>
    </row>
    <row r="51" spans="1:10" s="6" customFormat="1" ht="15.75" x14ac:dyDescent="0.25">
      <c r="A51" s="52"/>
      <c r="B51" s="5"/>
      <c r="C51" s="5"/>
      <c r="D51" s="5"/>
      <c r="E51" s="4"/>
      <c r="F51" s="63"/>
      <c r="G51" s="47"/>
      <c r="H51" s="4"/>
      <c r="I51" s="4"/>
      <c r="J51" s="4"/>
    </row>
    <row r="52" spans="1:10" s="6" customFormat="1" ht="15.75" x14ac:dyDescent="0.25">
      <c r="A52" s="120" t="s">
        <v>68</v>
      </c>
      <c r="B52" s="120"/>
      <c r="C52" s="120"/>
      <c r="D52" s="120"/>
      <c r="E52" s="120"/>
      <c r="F52" s="120"/>
      <c r="G52" s="120"/>
      <c r="H52" s="64"/>
      <c r="I52" s="64"/>
      <c r="J52" s="64"/>
    </row>
    <row r="53" spans="1:10" s="6" customFormat="1" ht="18" customHeight="1" x14ac:dyDescent="0.25">
      <c r="A53" s="52"/>
      <c r="B53" s="65"/>
      <c r="C53" s="65"/>
      <c r="D53" s="65"/>
      <c r="E53" s="122" t="s">
        <v>29</v>
      </c>
      <c r="F53" s="122"/>
      <c r="G53" s="122"/>
      <c r="H53" s="64"/>
      <c r="I53" s="64"/>
      <c r="J53" s="64"/>
    </row>
    <row r="54" spans="1:10" s="11" customFormat="1" ht="47.25" x14ac:dyDescent="0.25">
      <c r="A54" s="8" t="s">
        <v>26</v>
      </c>
      <c r="B54" s="8" t="s">
        <v>55</v>
      </c>
      <c r="C54" s="9" t="s">
        <v>63</v>
      </c>
      <c r="D54" s="8" t="s">
        <v>0</v>
      </c>
      <c r="E54" s="8" t="s">
        <v>11</v>
      </c>
      <c r="F54" s="8" t="s">
        <v>12</v>
      </c>
      <c r="G54" s="8" t="s">
        <v>31</v>
      </c>
      <c r="H54" s="10"/>
      <c r="I54" s="10"/>
      <c r="J54" s="10"/>
    </row>
    <row r="55" spans="1:10" s="11" customFormat="1" ht="20.100000000000001" customHeight="1" x14ac:dyDescent="0.25">
      <c r="A55" s="24">
        <v>1</v>
      </c>
      <c r="B55" s="33" t="s">
        <v>2</v>
      </c>
      <c r="C55" s="66">
        <v>3215</v>
      </c>
      <c r="D55" s="24">
        <v>4</v>
      </c>
      <c r="E55" s="24">
        <v>0</v>
      </c>
      <c r="F55" s="24">
        <f t="shared" ref="F55:F65" si="8">D55+E55</f>
        <v>4</v>
      </c>
      <c r="G55" s="117" t="s">
        <v>51</v>
      </c>
      <c r="H55" s="56"/>
      <c r="I55" s="56"/>
      <c r="J55" s="56"/>
    </row>
    <row r="56" spans="1:10" s="11" customFormat="1" ht="20.100000000000001" customHeight="1" x14ac:dyDescent="0.25">
      <c r="A56" s="24">
        <v>2</v>
      </c>
      <c r="B56" s="33" t="s">
        <v>42</v>
      </c>
      <c r="C56" s="66">
        <v>324.35000000000002</v>
      </c>
      <c r="D56" s="24">
        <v>4</v>
      </c>
      <c r="E56" s="24">
        <v>0</v>
      </c>
      <c r="F56" s="24">
        <f t="shared" si="8"/>
        <v>4</v>
      </c>
      <c r="G56" s="118"/>
      <c r="H56" s="56"/>
      <c r="I56" s="56"/>
      <c r="J56" s="56"/>
    </row>
    <row r="57" spans="1:10" s="53" customFormat="1" ht="20.100000000000001" customHeight="1" x14ac:dyDescent="0.25">
      <c r="A57" s="24">
        <v>3</v>
      </c>
      <c r="B57" s="33" t="s">
        <v>3</v>
      </c>
      <c r="C57" s="66">
        <v>85.7</v>
      </c>
      <c r="D57" s="24">
        <v>4</v>
      </c>
      <c r="E57" s="24">
        <v>0</v>
      </c>
      <c r="F57" s="24">
        <f t="shared" si="8"/>
        <v>4</v>
      </c>
      <c r="G57" s="118"/>
      <c r="H57" s="56"/>
      <c r="I57" s="56"/>
      <c r="J57" s="56"/>
    </row>
    <row r="58" spans="1:10" s="11" customFormat="1" ht="20.100000000000001" customHeight="1" x14ac:dyDescent="0.25">
      <c r="A58" s="24">
        <v>4</v>
      </c>
      <c r="B58" s="33" t="s">
        <v>38</v>
      </c>
      <c r="C58" s="66">
        <v>179.5</v>
      </c>
      <c r="D58" s="24">
        <v>4</v>
      </c>
      <c r="E58" s="24">
        <v>0</v>
      </c>
      <c r="F58" s="24">
        <f t="shared" si="8"/>
        <v>4</v>
      </c>
      <c r="G58" s="118"/>
      <c r="H58" s="56"/>
      <c r="I58" s="56"/>
      <c r="J58" s="56"/>
    </row>
    <row r="59" spans="1:10" s="11" customFormat="1" ht="20.100000000000001" customHeight="1" x14ac:dyDescent="0.25">
      <c r="A59" s="24">
        <v>5</v>
      </c>
      <c r="B59" s="33" t="s">
        <v>4</v>
      </c>
      <c r="C59" s="66">
        <v>340.95</v>
      </c>
      <c r="D59" s="24">
        <v>4</v>
      </c>
      <c r="E59" s="24">
        <v>0</v>
      </c>
      <c r="F59" s="24">
        <f t="shared" si="8"/>
        <v>4</v>
      </c>
      <c r="G59" s="118"/>
      <c r="H59" s="56"/>
      <c r="I59" s="56"/>
      <c r="J59" s="56"/>
    </row>
    <row r="60" spans="1:10" s="11" customFormat="1" ht="20.100000000000001" customHeight="1" x14ac:dyDescent="0.25">
      <c r="A60" s="24">
        <v>6</v>
      </c>
      <c r="B60" s="33" t="s">
        <v>36</v>
      </c>
      <c r="C60" s="67">
        <v>255.68</v>
      </c>
      <c r="D60" s="24">
        <v>4</v>
      </c>
      <c r="E60" s="24">
        <v>0</v>
      </c>
      <c r="F60" s="24">
        <f t="shared" si="8"/>
        <v>4</v>
      </c>
      <c r="G60" s="118"/>
      <c r="H60" s="56"/>
      <c r="I60" s="56"/>
      <c r="J60" s="56"/>
    </row>
    <row r="61" spans="1:10" s="11" customFormat="1" ht="20.100000000000001" customHeight="1" x14ac:dyDescent="0.25">
      <c r="A61" s="24">
        <v>7</v>
      </c>
      <c r="B61" s="33" t="s">
        <v>5</v>
      </c>
      <c r="C61" s="67">
        <v>185.95</v>
      </c>
      <c r="D61" s="24">
        <v>4</v>
      </c>
      <c r="E61" s="24">
        <v>0</v>
      </c>
      <c r="F61" s="24">
        <f t="shared" si="8"/>
        <v>4</v>
      </c>
      <c r="G61" s="118"/>
      <c r="H61" s="56"/>
      <c r="I61" s="56"/>
      <c r="J61" s="56"/>
    </row>
    <row r="62" spans="1:10" s="11" customFormat="1" ht="20.100000000000001" customHeight="1" x14ac:dyDescent="0.25">
      <c r="A62" s="24">
        <v>8</v>
      </c>
      <c r="B62" s="33" t="s">
        <v>6</v>
      </c>
      <c r="C62" s="67">
        <v>713.45</v>
      </c>
      <c r="D62" s="24">
        <v>4</v>
      </c>
      <c r="E62" s="24">
        <v>0</v>
      </c>
      <c r="F62" s="24">
        <f t="shared" si="8"/>
        <v>4</v>
      </c>
      <c r="G62" s="118"/>
      <c r="H62" s="56"/>
      <c r="I62" s="56"/>
      <c r="J62" s="56"/>
    </row>
    <row r="63" spans="1:10" s="11" customFormat="1" ht="20.100000000000001" customHeight="1" x14ac:dyDescent="0.25">
      <c r="A63" s="24">
        <v>9</v>
      </c>
      <c r="B63" s="33" t="s">
        <v>7</v>
      </c>
      <c r="C63" s="67">
        <v>639.70000000000005</v>
      </c>
      <c r="D63" s="24">
        <v>4</v>
      </c>
      <c r="E63" s="24">
        <v>0</v>
      </c>
      <c r="F63" s="24">
        <f t="shared" si="8"/>
        <v>4</v>
      </c>
      <c r="G63" s="118"/>
      <c r="H63" s="56"/>
      <c r="I63" s="56"/>
      <c r="J63" s="56"/>
    </row>
    <row r="64" spans="1:10" s="11" customFormat="1" ht="20.100000000000001" customHeight="1" x14ac:dyDescent="0.25">
      <c r="A64" s="24">
        <v>10</v>
      </c>
      <c r="B64" s="33" t="s">
        <v>33</v>
      </c>
      <c r="C64" s="67">
        <v>689</v>
      </c>
      <c r="D64" s="24">
        <v>4</v>
      </c>
      <c r="E64" s="24">
        <v>0</v>
      </c>
      <c r="F64" s="24">
        <f t="shared" si="8"/>
        <v>4</v>
      </c>
      <c r="G64" s="118"/>
      <c r="H64" s="56"/>
      <c r="I64" s="56"/>
      <c r="J64" s="56"/>
    </row>
    <row r="65" spans="1:10" s="11" customFormat="1" ht="20.100000000000001" customHeight="1" x14ac:dyDescent="0.25">
      <c r="A65" s="24">
        <v>11</v>
      </c>
      <c r="B65" s="33" t="s">
        <v>27</v>
      </c>
      <c r="C65" s="67">
        <v>186.7</v>
      </c>
      <c r="D65" s="24">
        <v>4</v>
      </c>
      <c r="E65" s="24">
        <v>0</v>
      </c>
      <c r="F65" s="24">
        <f t="shared" si="8"/>
        <v>4</v>
      </c>
      <c r="G65" s="118"/>
      <c r="H65" s="56"/>
      <c r="I65" s="56"/>
      <c r="J65" s="56"/>
    </row>
    <row r="66" spans="1:10" s="11" customFormat="1" ht="20.100000000000001" customHeight="1" x14ac:dyDescent="0.25">
      <c r="A66" s="24"/>
      <c r="B66" s="33" t="s">
        <v>13</v>
      </c>
      <c r="C66" s="68">
        <f>SUM(C55:C65)</f>
        <v>6815.98</v>
      </c>
      <c r="D66" s="8">
        <f t="shared" ref="D66:F66" si="9">SUM(D55:D65)</f>
        <v>44</v>
      </c>
      <c r="E66" s="68">
        <f t="shared" si="9"/>
        <v>0</v>
      </c>
      <c r="F66" s="8">
        <f t="shared" si="9"/>
        <v>44</v>
      </c>
      <c r="G66" s="119"/>
      <c r="H66" s="56"/>
      <c r="I66" s="56"/>
      <c r="J66" s="56"/>
    </row>
    <row r="67" spans="1:10" s="6" customFormat="1" ht="15.75" x14ac:dyDescent="0.25">
      <c r="A67" s="69"/>
      <c r="B67" s="70"/>
      <c r="C67" s="71"/>
      <c r="D67" s="71"/>
      <c r="E67" s="71"/>
      <c r="F67" s="71"/>
      <c r="G67" s="69"/>
      <c r="H67" s="47"/>
      <c r="I67" s="47"/>
      <c r="J67" s="47"/>
    </row>
    <row r="68" spans="1:10" s="6" customFormat="1" ht="35.25" customHeight="1" x14ac:dyDescent="0.25">
      <c r="A68" s="131" t="s">
        <v>69</v>
      </c>
      <c r="B68" s="131"/>
      <c r="C68" s="131"/>
      <c r="D68" s="131"/>
      <c r="E68" s="131"/>
      <c r="F68" s="131"/>
      <c r="G68" s="131"/>
      <c r="H68" s="7"/>
      <c r="I68" s="7"/>
      <c r="J68" s="7"/>
    </row>
    <row r="69" spans="1:10" s="6" customFormat="1" ht="15.75" hidden="1" x14ac:dyDescent="0.25">
      <c r="A69" s="72"/>
      <c r="B69" s="72"/>
      <c r="C69" s="72"/>
      <c r="D69" s="72"/>
      <c r="E69" s="7"/>
      <c r="F69" s="51"/>
      <c r="G69" s="7"/>
      <c r="H69" s="7"/>
      <c r="I69" s="7"/>
      <c r="J69" s="7"/>
    </row>
    <row r="70" spans="1:10" s="6" customFormat="1" ht="47.25" hidden="1" x14ac:dyDescent="0.25">
      <c r="A70" s="14"/>
      <c r="B70" s="14" t="s">
        <v>55</v>
      </c>
      <c r="C70" s="18" t="s">
        <v>52</v>
      </c>
      <c r="D70" s="19" t="s">
        <v>0</v>
      </c>
      <c r="E70" s="14" t="s">
        <v>11</v>
      </c>
      <c r="F70" s="16" t="s">
        <v>12</v>
      </c>
      <c r="G70" s="14" t="s">
        <v>31</v>
      </c>
      <c r="H70" s="17"/>
      <c r="I70" s="17"/>
      <c r="J70" s="17"/>
    </row>
    <row r="71" spans="1:10" s="6" customFormat="1" ht="15.75" hidden="1" x14ac:dyDescent="0.25">
      <c r="A71" s="40">
        <v>1</v>
      </c>
      <c r="B71" s="41" t="s">
        <v>2</v>
      </c>
      <c r="C71" s="73">
        <v>0</v>
      </c>
      <c r="D71" s="74"/>
      <c r="E71" s="40"/>
      <c r="F71" s="42"/>
      <c r="G71" s="43"/>
      <c r="H71" s="47"/>
      <c r="I71" s="47"/>
      <c r="J71" s="47"/>
    </row>
    <row r="72" spans="1:10" s="6" customFormat="1" ht="14.25" hidden="1" customHeight="1" x14ac:dyDescent="0.25">
      <c r="A72" s="40">
        <v>2</v>
      </c>
      <c r="B72" s="45" t="s">
        <v>42</v>
      </c>
      <c r="C72" s="73">
        <v>0</v>
      </c>
      <c r="D72" s="74"/>
      <c r="E72" s="40"/>
      <c r="F72" s="42"/>
      <c r="G72" s="125" t="s">
        <v>53</v>
      </c>
      <c r="H72" s="47"/>
      <c r="I72" s="47"/>
      <c r="J72" s="47"/>
    </row>
    <row r="73" spans="1:10" s="65" customFormat="1" ht="15.75" hidden="1" x14ac:dyDescent="0.25">
      <c r="A73" s="40">
        <v>3</v>
      </c>
      <c r="B73" s="41" t="s">
        <v>3</v>
      </c>
      <c r="C73" s="73">
        <v>0</v>
      </c>
      <c r="D73" s="74"/>
      <c r="E73" s="40"/>
      <c r="F73" s="42"/>
      <c r="G73" s="126"/>
      <c r="H73" s="47"/>
      <c r="I73" s="47"/>
      <c r="J73" s="47"/>
    </row>
    <row r="74" spans="1:10" s="6" customFormat="1" ht="15.75" hidden="1" x14ac:dyDescent="0.25">
      <c r="A74" s="40">
        <v>4</v>
      </c>
      <c r="B74" s="41" t="s">
        <v>38</v>
      </c>
      <c r="C74" s="73">
        <v>0</v>
      </c>
      <c r="D74" s="74"/>
      <c r="E74" s="40"/>
      <c r="F74" s="42"/>
      <c r="G74" s="125"/>
      <c r="H74" s="47"/>
      <c r="I74" s="47"/>
      <c r="J74" s="47"/>
    </row>
    <row r="75" spans="1:10" s="6" customFormat="1" ht="15.75" hidden="1" x14ac:dyDescent="0.25">
      <c r="A75" s="40">
        <v>5</v>
      </c>
      <c r="B75" s="41" t="s">
        <v>4</v>
      </c>
      <c r="C75" s="73">
        <v>0</v>
      </c>
      <c r="D75" s="74"/>
      <c r="E75" s="40"/>
      <c r="F75" s="42"/>
      <c r="G75" s="125"/>
      <c r="H75" s="47"/>
      <c r="I75" s="47"/>
      <c r="J75" s="47"/>
    </row>
    <row r="76" spans="1:10" s="6" customFormat="1" ht="15.75" hidden="1" x14ac:dyDescent="0.25">
      <c r="A76" s="40">
        <v>6</v>
      </c>
      <c r="B76" s="41" t="s">
        <v>36</v>
      </c>
      <c r="C76" s="75">
        <v>0</v>
      </c>
      <c r="D76" s="74"/>
      <c r="E76" s="40"/>
      <c r="F76" s="42"/>
      <c r="G76" s="125"/>
      <c r="H76" s="47"/>
      <c r="I76" s="47"/>
      <c r="J76" s="47"/>
    </row>
    <row r="77" spans="1:10" s="6" customFormat="1" ht="15.75" hidden="1" x14ac:dyDescent="0.25">
      <c r="A77" s="40">
        <v>7</v>
      </c>
      <c r="B77" s="41" t="s">
        <v>5</v>
      </c>
      <c r="C77" s="75">
        <v>0</v>
      </c>
      <c r="D77" s="74"/>
      <c r="E77" s="40"/>
      <c r="F77" s="42"/>
      <c r="G77" s="46"/>
      <c r="H77" s="47"/>
      <c r="I77" s="47"/>
      <c r="J77" s="47"/>
    </row>
    <row r="78" spans="1:10" s="6" customFormat="1" ht="15.75" hidden="1" x14ac:dyDescent="0.25">
      <c r="A78" s="40">
        <v>8</v>
      </c>
      <c r="B78" s="41" t="s">
        <v>6</v>
      </c>
      <c r="C78" s="75">
        <v>0</v>
      </c>
      <c r="D78" s="74"/>
      <c r="E78" s="40"/>
      <c r="F78" s="42"/>
      <c r="G78" s="46"/>
      <c r="H78" s="47"/>
      <c r="I78" s="47"/>
      <c r="J78" s="47"/>
    </row>
    <row r="79" spans="1:10" s="6" customFormat="1" ht="15.75" hidden="1" x14ac:dyDescent="0.25">
      <c r="A79" s="40">
        <v>9</v>
      </c>
      <c r="B79" s="41" t="s">
        <v>7</v>
      </c>
      <c r="C79" s="75">
        <v>0</v>
      </c>
      <c r="D79" s="74"/>
      <c r="E79" s="40"/>
      <c r="F79" s="42"/>
      <c r="G79" s="46"/>
      <c r="H79" s="47"/>
      <c r="I79" s="47"/>
      <c r="J79" s="47"/>
    </row>
    <row r="80" spans="1:10" s="6" customFormat="1" ht="15.75" hidden="1" x14ac:dyDescent="0.25">
      <c r="A80" s="40">
        <v>10</v>
      </c>
      <c r="B80" s="41" t="s">
        <v>8</v>
      </c>
      <c r="C80" s="75">
        <v>0</v>
      </c>
      <c r="D80" s="74"/>
      <c r="E80" s="40"/>
      <c r="F80" s="42"/>
      <c r="G80" s="46"/>
      <c r="H80" s="47"/>
      <c r="I80" s="47"/>
      <c r="J80" s="47"/>
    </row>
    <row r="81" spans="1:10" s="6" customFormat="1" ht="15.75" hidden="1" x14ac:dyDescent="0.25">
      <c r="A81" s="40">
        <v>11</v>
      </c>
      <c r="B81" s="41" t="s">
        <v>9</v>
      </c>
      <c r="C81" s="75">
        <v>0</v>
      </c>
      <c r="D81" s="74"/>
      <c r="E81" s="40"/>
      <c r="F81" s="42"/>
      <c r="G81" s="46"/>
      <c r="H81" s="47"/>
      <c r="I81" s="47"/>
      <c r="J81" s="47"/>
    </row>
    <row r="82" spans="1:10" s="6" customFormat="1" ht="15.75" hidden="1" x14ac:dyDescent="0.25">
      <c r="A82" s="47"/>
      <c r="B82" s="48"/>
      <c r="C82" s="76"/>
      <c r="D82" s="77"/>
      <c r="E82" s="47"/>
      <c r="F82" s="50"/>
      <c r="G82" s="47"/>
      <c r="H82" s="47"/>
      <c r="I82" s="47"/>
      <c r="J82" s="47"/>
    </row>
    <row r="83" spans="1:10" s="6" customFormat="1" ht="43.5" customHeight="1" x14ac:dyDescent="0.25">
      <c r="A83" s="120" t="s">
        <v>70</v>
      </c>
      <c r="B83" s="120"/>
      <c r="C83" s="120"/>
      <c r="D83" s="120"/>
      <c r="E83" s="120"/>
      <c r="F83" s="120"/>
      <c r="G83" s="120"/>
      <c r="H83" s="7"/>
      <c r="I83" s="7"/>
      <c r="J83" s="7"/>
    </row>
    <row r="84" spans="1:10" s="6" customFormat="1" ht="15.75" hidden="1" x14ac:dyDescent="0.25">
      <c r="A84" s="52"/>
      <c r="E84" s="7"/>
      <c r="F84" s="51"/>
      <c r="G84" s="7"/>
      <c r="H84" s="7"/>
      <c r="I84" s="7"/>
      <c r="J84" s="7"/>
    </row>
    <row r="85" spans="1:10" s="6" customFormat="1" ht="78.75" hidden="1" x14ac:dyDescent="0.25">
      <c r="A85" s="14"/>
      <c r="B85" s="14" t="s">
        <v>10</v>
      </c>
      <c r="C85" s="18" t="s">
        <v>54</v>
      </c>
      <c r="D85" s="19" t="s">
        <v>0</v>
      </c>
      <c r="E85" s="14" t="s">
        <v>11</v>
      </c>
      <c r="F85" s="16" t="s">
        <v>12</v>
      </c>
      <c r="G85" s="14" t="s">
        <v>31</v>
      </c>
      <c r="H85" s="17"/>
      <c r="I85" s="17"/>
      <c r="J85" s="17"/>
    </row>
    <row r="86" spans="1:10" s="6" customFormat="1" ht="15.75" hidden="1" x14ac:dyDescent="0.25">
      <c r="A86" s="40">
        <v>1</v>
      </c>
      <c r="B86" s="41" t="s">
        <v>2</v>
      </c>
      <c r="C86" s="73"/>
      <c r="D86" s="74"/>
      <c r="E86" s="40"/>
      <c r="F86" s="42"/>
      <c r="G86" s="40"/>
      <c r="H86" s="44"/>
      <c r="I86" s="47"/>
      <c r="J86" s="47"/>
    </row>
    <row r="87" spans="1:10" s="6" customFormat="1" ht="14.25" hidden="1" customHeight="1" x14ac:dyDescent="0.25">
      <c r="A87" s="40">
        <v>2</v>
      </c>
      <c r="B87" s="45" t="s">
        <v>42</v>
      </c>
      <c r="C87" s="78"/>
      <c r="D87" s="74"/>
      <c r="E87" s="40"/>
      <c r="F87" s="42"/>
      <c r="G87" s="123"/>
      <c r="H87" s="44"/>
      <c r="I87" s="79"/>
      <c r="J87" s="47"/>
    </row>
    <row r="88" spans="1:10" s="65" customFormat="1" ht="15.75" hidden="1" x14ac:dyDescent="0.25">
      <c r="A88" s="40">
        <v>3</v>
      </c>
      <c r="B88" s="41" t="s">
        <v>3</v>
      </c>
      <c r="C88" s="78"/>
      <c r="D88" s="74"/>
      <c r="E88" s="40"/>
      <c r="F88" s="42"/>
      <c r="G88" s="124"/>
      <c r="H88" s="44"/>
      <c r="I88" s="79"/>
      <c r="J88" s="47"/>
    </row>
    <row r="89" spans="1:10" s="6" customFormat="1" ht="15.75" hidden="1" x14ac:dyDescent="0.25">
      <c r="A89" s="40">
        <v>4</v>
      </c>
      <c r="B89" s="41" t="s">
        <v>38</v>
      </c>
      <c r="C89" s="78"/>
      <c r="D89" s="74"/>
      <c r="E89" s="40"/>
      <c r="F89" s="42"/>
      <c r="G89" s="123"/>
      <c r="H89" s="44"/>
      <c r="I89" s="79"/>
      <c r="J89" s="47"/>
    </row>
    <row r="90" spans="1:10" s="6" customFormat="1" ht="15.75" hidden="1" x14ac:dyDescent="0.25">
      <c r="A90" s="40">
        <v>5</v>
      </c>
      <c r="B90" s="41" t="s">
        <v>4</v>
      </c>
      <c r="C90" s="78"/>
      <c r="D90" s="74"/>
      <c r="E90" s="40"/>
      <c r="F90" s="42"/>
      <c r="G90" s="123"/>
      <c r="H90" s="44"/>
      <c r="I90" s="79"/>
      <c r="J90" s="47"/>
    </row>
    <row r="91" spans="1:10" s="6" customFormat="1" ht="15.75" hidden="1" x14ac:dyDescent="0.25">
      <c r="A91" s="40">
        <v>6</v>
      </c>
      <c r="B91" s="41" t="s">
        <v>36</v>
      </c>
      <c r="C91" s="80"/>
      <c r="D91" s="74"/>
      <c r="E91" s="40"/>
      <c r="F91" s="42"/>
      <c r="G91" s="123"/>
      <c r="H91" s="44"/>
      <c r="I91" s="79"/>
      <c r="J91" s="47"/>
    </row>
    <row r="92" spans="1:10" s="6" customFormat="1" ht="15.75" hidden="1" x14ac:dyDescent="0.25">
      <c r="A92" s="40">
        <v>7</v>
      </c>
      <c r="B92" s="41" t="s">
        <v>5</v>
      </c>
      <c r="C92" s="80"/>
      <c r="D92" s="74"/>
      <c r="E92" s="40"/>
      <c r="F92" s="42"/>
      <c r="G92" s="123"/>
      <c r="H92" s="44"/>
      <c r="I92" s="79"/>
      <c r="J92" s="47"/>
    </row>
    <row r="93" spans="1:10" s="84" customFormat="1" ht="15.75" hidden="1" x14ac:dyDescent="0.25">
      <c r="A93" s="74">
        <v>8</v>
      </c>
      <c r="B93" s="81" t="s">
        <v>6</v>
      </c>
      <c r="C93" s="80"/>
      <c r="D93" s="74"/>
      <c r="E93" s="74"/>
      <c r="F93" s="42"/>
      <c r="G93" s="123"/>
      <c r="H93" s="82"/>
      <c r="I93" s="83"/>
      <c r="J93" s="77"/>
    </row>
    <row r="94" spans="1:10" s="84" customFormat="1" ht="15.75" hidden="1" x14ac:dyDescent="0.25">
      <c r="A94" s="74">
        <v>9</v>
      </c>
      <c r="B94" s="81" t="s">
        <v>7</v>
      </c>
      <c r="C94" s="80"/>
      <c r="D94" s="74"/>
      <c r="E94" s="74"/>
      <c r="F94" s="42"/>
      <c r="G94" s="123"/>
      <c r="H94" s="82"/>
      <c r="I94" s="83"/>
      <c r="J94" s="77"/>
    </row>
    <row r="95" spans="1:10" s="84" customFormat="1" ht="15.75" hidden="1" x14ac:dyDescent="0.25">
      <c r="A95" s="74">
        <v>10</v>
      </c>
      <c r="B95" s="81" t="s">
        <v>33</v>
      </c>
      <c r="C95" s="80"/>
      <c r="D95" s="74"/>
      <c r="E95" s="74"/>
      <c r="F95" s="42"/>
      <c r="G95" s="123"/>
      <c r="H95" s="82"/>
      <c r="I95" s="83"/>
      <c r="J95" s="77"/>
    </row>
    <row r="96" spans="1:10" s="6" customFormat="1" ht="15.75" hidden="1" x14ac:dyDescent="0.25">
      <c r="A96" s="40">
        <v>11</v>
      </c>
      <c r="B96" s="41" t="s">
        <v>9</v>
      </c>
      <c r="C96" s="80"/>
      <c r="D96" s="74"/>
      <c r="E96" s="40"/>
      <c r="F96" s="42"/>
      <c r="G96" s="123"/>
      <c r="H96" s="44"/>
      <c r="I96" s="79"/>
      <c r="J96" s="47"/>
    </row>
    <row r="97" spans="1:10" s="6" customFormat="1" ht="15.75" hidden="1" x14ac:dyDescent="0.25">
      <c r="A97" s="40"/>
      <c r="B97" s="41"/>
      <c r="C97" s="85"/>
      <c r="D97" s="85"/>
      <c r="E97" s="85"/>
      <c r="F97" s="85"/>
      <c r="G97" s="123"/>
      <c r="H97" s="86"/>
      <c r="I97" s="47"/>
      <c r="J97" s="47"/>
    </row>
    <row r="98" spans="1:10" s="6" customFormat="1" ht="15.75" hidden="1" x14ac:dyDescent="0.25">
      <c r="A98" s="47"/>
      <c r="B98" s="48"/>
      <c r="C98" s="86"/>
      <c r="D98" s="86"/>
      <c r="E98" s="86"/>
      <c r="F98" s="86"/>
      <c r="G98" s="30"/>
      <c r="H98" s="86"/>
      <c r="I98" s="47"/>
      <c r="J98" s="47"/>
    </row>
    <row r="99" spans="1:10" s="6" customFormat="1" ht="15.75" x14ac:dyDescent="0.25">
      <c r="A99" s="121" t="s">
        <v>56</v>
      </c>
      <c r="B99" s="121"/>
      <c r="C99" s="121"/>
      <c r="D99" s="121"/>
      <c r="E99" s="121"/>
      <c r="F99" s="121"/>
      <c r="G99" s="121"/>
      <c r="H99" s="7"/>
      <c r="I99" s="7"/>
      <c r="J99" s="7"/>
    </row>
    <row r="100" spans="1:10" s="6" customFormat="1" ht="15.75" x14ac:dyDescent="0.25">
      <c r="A100" s="120" t="s">
        <v>65</v>
      </c>
      <c r="B100" s="120"/>
      <c r="C100" s="120"/>
      <c r="D100" s="120"/>
      <c r="E100" s="120"/>
      <c r="F100" s="120"/>
      <c r="G100" s="120"/>
      <c r="H100" s="64"/>
      <c r="I100" s="64"/>
      <c r="J100" s="64"/>
    </row>
    <row r="101" spans="1:10" s="6" customFormat="1" ht="19.5" customHeight="1" x14ac:dyDescent="0.25">
      <c r="A101" s="7"/>
      <c r="E101" s="122" t="s">
        <v>41</v>
      </c>
      <c r="F101" s="122"/>
      <c r="G101" s="122"/>
      <c r="H101" s="7"/>
      <c r="I101" s="7"/>
      <c r="J101" s="7"/>
    </row>
    <row r="102" spans="1:10" s="11" customFormat="1" ht="31.5" x14ac:dyDescent="0.25">
      <c r="A102" s="8" t="s">
        <v>26</v>
      </c>
      <c r="B102" s="8" t="s">
        <v>55</v>
      </c>
      <c r="C102" s="9" t="s">
        <v>34</v>
      </c>
      <c r="D102" s="8" t="s">
        <v>0</v>
      </c>
      <c r="E102" s="8" t="s">
        <v>11</v>
      </c>
      <c r="F102" s="8" t="s">
        <v>12</v>
      </c>
      <c r="G102" s="8" t="s">
        <v>31</v>
      </c>
      <c r="H102" s="10"/>
      <c r="I102" s="10"/>
      <c r="J102" s="10"/>
    </row>
    <row r="103" spans="1:10" s="11" customFormat="1" ht="20.100000000000001" customHeight="1" x14ac:dyDescent="0.25">
      <c r="A103" s="24">
        <v>1</v>
      </c>
      <c r="B103" s="33" t="s">
        <v>2</v>
      </c>
      <c r="C103" s="23">
        <v>263.62</v>
      </c>
      <c r="D103" s="36">
        <v>8</v>
      </c>
      <c r="E103" s="36"/>
      <c r="F103" s="36">
        <f t="shared" ref="F103:F113" si="10">D103+E103</f>
        <v>8</v>
      </c>
      <c r="G103" s="117" t="s">
        <v>57</v>
      </c>
      <c r="H103" s="56"/>
      <c r="I103" s="56"/>
      <c r="J103" s="56"/>
    </row>
    <row r="104" spans="1:10" s="11" customFormat="1" ht="20.100000000000001" customHeight="1" x14ac:dyDescent="0.25">
      <c r="A104" s="24">
        <v>2</v>
      </c>
      <c r="B104" s="33" t="s">
        <v>42</v>
      </c>
      <c r="C104" s="23">
        <v>1089.1400000000001</v>
      </c>
      <c r="D104" s="36">
        <v>8</v>
      </c>
      <c r="E104" s="36"/>
      <c r="F104" s="36">
        <f t="shared" si="10"/>
        <v>8</v>
      </c>
      <c r="G104" s="118"/>
      <c r="H104" s="56"/>
      <c r="I104" s="56"/>
      <c r="J104" s="56"/>
    </row>
    <row r="105" spans="1:10" s="53" customFormat="1" ht="20.100000000000001" customHeight="1" x14ac:dyDescent="0.25">
      <c r="A105" s="24">
        <v>3</v>
      </c>
      <c r="B105" s="33" t="s">
        <v>3</v>
      </c>
      <c r="C105" s="23">
        <v>774.92</v>
      </c>
      <c r="D105" s="36">
        <v>8</v>
      </c>
      <c r="E105" s="36"/>
      <c r="F105" s="36">
        <f t="shared" si="10"/>
        <v>8</v>
      </c>
      <c r="G105" s="118"/>
      <c r="H105" s="56"/>
      <c r="I105" s="56"/>
      <c r="J105" s="56"/>
    </row>
    <row r="106" spans="1:10" s="11" customFormat="1" ht="20.100000000000001" customHeight="1" x14ac:dyDescent="0.25">
      <c r="A106" s="24">
        <v>4</v>
      </c>
      <c r="B106" s="33" t="s">
        <v>38</v>
      </c>
      <c r="C106" s="23">
        <v>972.88</v>
      </c>
      <c r="D106" s="36">
        <v>8</v>
      </c>
      <c r="E106" s="36"/>
      <c r="F106" s="36">
        <f t="shared" si="10"/>
        <v>8</v>
      </c>
      <c r="G106" s="118"/>
      <c r="H106" s="56"/>
      <c r="I106" s="56"/>
      <c r="J106" s="56"/>
    </row>
    <row r="107" spans="1:10" s="11" customFormat="1" ht="20.100000000000001" customHeight="1" x14ac:dyDescent="0.25">
      <c r="A107" s="24">
        <v>5</v>
      </c>
      <c r="B107" s="33" t="s">
        <v>4</v>
      </c>
      <c r="C107" s="23">
        <v>724.32</v>
      </c>
      <c r="D107" s="36">
        <v>8</v>
      </c>
      <c r="E107" s="36"/>
      <c r="F107" s="36">
        <f t="shared" si="10"/>
        <v>8</v>
      </c>
      <c r="G107" s="118"/>
      <c r="H107" s="56"/>
      <c r="I107" s="56"/>
      <c r="J107" s="56"/>
    </row>
    <row r="108" spans="1:10" s="11" customFormat="1" ht="20.100000000000001" customHeight="1" x14ac:dyDescent="0.25">
      <c r="A108" s="24">
        <v>6</v>
      </c>
      <c r="B108" s="33" t="s">
        <v>36</v>
      </c>
      <c r="C108" s="36">
        <v>192.98</v>
      </c>
      <c r="D108" s="36">
        <v>8</v>
      </c>
      <c r="E108" s="36"/>
      <c r="F108" s="36">
        <f t="shared" si="10"/>
        <v>8</v>
      </c>
      <c r="G108" s="118"/>
      <c r="H108" s="56"/>
      <c r="I108" s="56"/>
      <c r="J108" s="56"/>
    </row>
    <row r="109" spans="1:10" s="11" customFormat="1" ht="20.100000000000001" customHeight="1" x14ac:dyDescent="0.25">
      <c r="A109" s="24">
        <v>7</v>
      </c>
      <c r="B109" s="33" t="s">
        <v>5</v>
      </c>
      <c r="C109" s="36">
        <v>248.53</v>
      </c>
      <c r="D109" s="36">
        <v>8</v>
      </c>
      <c r="E109" s="36"/>
      <c r="F109" s="36">
        <f t="shared" si="10"/>
        <v>8</v>
      </c>
      <c r="G109" s="118"/>
      <c r="H109" s="56"/>
      <c r="I109" s="56"/>
      <c r="J109" s="56"/>
    </row>
    <row r="110" spans="1:10" s="11" customFormat="1" ht="20.100000000000001" customHeight="1" x14ac:dyDescent="0.25">
      <c r="A110" s="24">
        <v>8</v>
      </c>
      <c r="B110" s="33" t="s">
        <v>6</v>
      </c>
      <c r="C110" s="36">
        <v>430.62</v>
      </c>
      <c r="D110" s="36">
        <v>8</v>
      </c>
      <c r="E110" s="36"/>
      <c r="F110" s="36">
        <f t="shared" si="10"/>
        <v>8</v>
      </c>
      <c r="G110" s="118"/>
      <c r="H110" s="56"/>
      <c r="I110" s="56"/>
      <c r="J110" s="56"/>
    </row>
    <row r="111" spans="1:10" s="11" customFormat="1" ht="20.100000000000001" customHeight="1" x14ac:dyDescent="0.25">
      <c r="A111" s="24">
        <v>9</v>
      </c>
      <c r="B111" s="33" t="s">
        <v>7</v>
      </c>
      <c r="C111" s="36">
        <v>376.78</v>
      </c>
      <c r="D111" s="36">
        <v>8</v>
      </c>
      <c r="E111" s="36"/>
      <c r="F111" s="36">
        <f t="shared" si="10"/>
        <v>8</v>
      </c>
      <c r="G111" s="118"/>
      <c r="H111" s="56"/>
      <c r="I111" s="56"/>
      <c r="J111" s="56"/>
    </row>
    <row r="112" spans="1:10" s="11" customFormat="1" ht="20.100000000000001" customHeight="1" x14ac:dyDescent="0.25">
      <c r="A112" s="24">
        <v>10</v>
      </c>
      <c r="B112" s="33" t="s">
        <v>33</v>
      </c>
      <c r="C112" s="36">
        <v>327.24</v>
      </c>
      <c r="D112" s="36">
        <v>8</v>
      </c>
      <c r="E112" s="36"/>
      <c r="F112" s="36">
        <f t="shared" si="10"/>
        <v>8</v>
      </c>
      <c r="G112" s="118"/>
      <c r="H112" s="56"/>
      <c r="I112" s="56"/>
      <c r="J112" s="56"/>
    </row>
    <row r="113" spans="1:10" s="11" customFormat="1" ht="20.100000000000001" customHeight="1" x14ac:dyDescent="0.25">
      <c r="A113" s="24">
        <v>11</v>
      </c>
      <c r="B113" s="33" t="s">
        <v>27</v>
      </c>
      <c r="C113" s="36">
        <v>462.58</v>
      </c>
      <c r="D113" s="36">
        <v>8</v>
      </c>
      <c r="E113" s="36"/>
      <c r="F113" s="36">
        <f t="shared" si="10"/>
        <v>8</v>
      </c>
      <c r="G113" s="118"/>
      <c r="H113" s="56"/>
      <c r="I113" s="56"/>
      <c r="J113" s="56"/>
    </row>
    <row r="114" spans="1:10" s="53" customFormat="1" ht="20.100000000000001" customHeight="1" x14ac:dyDescent="0.25">
      <c r="A114" s="8"/>
      <c r="B114" s="59" t="s">
        <v>13</v>
      </c>
      <c r="C114" s="87">
        <f>SUM(C103:C113)</f>
        <v>5863.61</v>
      </c>
      <c r="D114" s="87">
        <f t="shared" ref="D114:F114" si="11">SUM(D103:D113)</f>
        <v>88</v>
      </c>
      <c r="E114" s="87">
        <f t="shared" si="11"/>
        <v>0</v>
      </c>
      <c r="F114" s="87">
        <f t="shared" si="11"/>
        <v>88</v>
      </c>
      <c r="G114" s="119"/>
      <c r="H114" s="10"/>
      <c r="I114" s="10"/>
      <c r="J114" s="10"/>
    </row>
    <row r="115" spans="1:10" s="6" customFormat="1" ht="15.75" x14ac:dyDescent="0.25">
      <c r="A115" s="7"/>
      <c r="E115" s="7"/>
      <c r="F115" s="51"/>
      <c r="G115" s="47"/>
      <c r="H115" s="47"/>
      <c r="I115" s="47"/>
      <c r="J115" s="47"/>
    </row>
    <row r="116" spans="1:10" s="6" customFormat="1" ht="24" customHeight="1" x14ac:dyDescent="0.25">
      <c r="A116" s="120" t="s">
        <v>66</v>
      </c>
      <c r="B116" s="120"/>
      <c r="C116" s="120"/>
      <c r="D116" s="120"/>
      <c r="E116" s="120"/>
      <c r="F116" s="120"/>
      <c r="G116" s="120"/>
      <c r="H116" s="32"/>
      <c r="I116" s="32"/>
      <c r="J116" s="32"/>
    </row>
    <row r="117" spans="1:10" s="6" customFormat="1" ht="23.25" customHeight="1" x14ac:dyDescent="0.25">
      <c r="A117" s="7"/>
      <c r="E117" s="122" t="s">
        <v>37</v>
      </c>
      <c r="F117" s="122"/>
      <c r="G117" s="122"/>
      <c r="H117" s="47"/>
      <c r="I117" s="47"/>
      <c r="J117" s="47"/>
    </row>
    <row r="118" spans="1:10" s="88" customFormat="1" ht="37.5" customHeight="1" x14ac:dyDescent="0.25">
      <c r="A118" s="20" t="s">
        <v>26</v>
      </c>
      <c r="B118" s="20" t="s">
        <v>55</v>
      </c>
      <c r="C118" s="9" t="s">
        <v>40</v>
      </c>
      <c r="D118" s="8" t="s">
        <v>0</v>
      </c>
      <c r="E118" s="20" t="s">
        <v>11</v>
      </c>
      <c r="F118" s="8" t="s">
        <v>12</v>
      </c>
      <c r="G118" s="20" t="s">
        <v>31</v>
      </c>
      <c r="H118" s="21"/>
      <c r="I118" s="21"/>
      <c r="J118" s="21"/>
    </row>
    <row r="119" spans="1:10" s="88" customFormat="1" ht="20.100000000000001" customHeight="1" x14ac:dyDescent="0.25">
      <c r="A119" s="89">
        <v>1</v>
      </c>
      <c r="B119" s="90" t="s">
        <v>2</v>
      </c>
      <c r="C119" s="91">
        <v>5.0999999999999997E-2</v>
      </c>
      <c r="D119" s="24">
        <v>0.5</v>
      </c>
      <c r="E119" s="89"/>
      <c r="F119" s="24">
        <f t="shared" ref="F119:F129" si="12">D119+E119</f>
        <v>0.5</v>
      </c>
      <c r="G119" s="117" t="s">
        <v>58</v>
      </c>
      <c r="H119" s="92"/>
      <c r="I119" s="92"/>
      <c r="J119" s="92"/>
    </row>
    <row r="120" spans="1:10" s="88" customFormat="1" ht="20.100000000000001" customHeight="1" x14ac:dyDescent="0.25">
      <c r="A120" s="89">
        <v>2</v>
      </c>
      <c r="B120" s="90" t="s">
        <v>42</v>
      </c>
      <c r="C120" s="91">
        <v>0.64200000000000002</v>
      </c>
      <c r="D120" s="24">
        <v>2</v>
      </c>
      <c r="E120" s="89"/>
      <c r="F120" s="24">
        <f t="shared" si="12"/>
        <v>2</v>
      </c>
      <c r="G120" s="118"/>
      <c r="H120" s="92"/>
      <c r="I120" s="92"/>
      <c r="J120" s="92"/>
    </row>
    <row r="121" spans="1:10" s="88" customFormat="1" ht="20.100000000000001" customHeight="1" x14ac:dyDescent="0.25">
      <c r="A121" s="89">
        <v>3</v>
      </c>
      <c r="B121" s="90" t="s">
        <v>3</v>
      </c>
      <c r="C121" s="91">
        <v>0.57799999999999996</v>
      </c>
      <c r="D121" s="24">
        <v>2</v>
      </c>
      <c r="E121" s="89"/>
      <c r="F121" s="24">
        <f t="shared" si="12"/>
        <v>2</v>
      </c>
      <c r="G121" s="118"/>
      <c r="H121" s="92"/>
      <c r="I121" s="92"/>
      <c r="J121" s="92"/>
    </row>
    <row r="122" spans="1:10" s="93" customFormat="1" ht="20.100000000000001" customHeight="1" x14ac:dyDescent="0.25">
      <c r="A122" s="89">
        <v>4</v>
      </c>
      <c r="B122" s="90" t="s">
        <v>38</v>
      </c>
      <c r="C122" s="91">
        <v>0.33300000000000002</v>
      </c>
      <c r="D122" s="24">
        <v>1</v>
      </c>
      <c r="E122" s="89"/>
      <c r="F122" s="24">
        <f t="shared" si="12"/>
        <v>1</v>
      </c>
      <c r="G122" s="118"/>
      <c r="H122" s="92"/>
      <c r="I122" s="92"/>
      <c r="J122" s="92"/>
    </row>
    <row r="123" spans="1:10" s="88" customFormat="1" ht="20.100000000000001" customHeight="1" x14ac:dyDescent="0.25">
      <c r="A123" s="89">
        <v>5</v>
      </c>
      <c r="B123" s="90" t="s">
        <v>4</v>
      </c>
      <c r="C123" s="91">
        <v>0.13400000000000001</v>
      </c>
      <c r="D123" s="24">
        <v>1</v>
      </c>
      <c r="E123" s="89"/>
      <c r="F123" s="24">
        <f t="shared" si="12"/>
        <v>1</v>
      </c>
      <c r="G123" s="118"/>
      <c r="H123" s="92"/>
      <c r="I123" s="92"/>
      <c r="J123" s="92"/>
    </row>
    <row r="124" spans="1:10" s="88" customFormat="1" ht="20.100000000000001" customHeight="1" x14ac:dyDescent="0.25">
      <c r="A124" s="89">
        <v>6</v>
      </c>
      <c r="B124" s="90" t="s">
        <v>36</v>
      </c>
      <c r="C124" s="91">
        <v>3.0000000000000001E-3</v>
      </c>
      <c r="D124" s="24">
        <v>0.5</v>
      </c>
      <c r="E124" s="89"/>
      <c r="F124" s="24">
        <f t="shared" si="12"/>
        <v>0.5</v>
      </c>
      <c r="G124" s="118"/>
      <c r="H124" s="92"/>
      <c r="I124" s="92"/>
      <c r="J124" s="92"/>
    </row>
    <row r="125" spans="1:10" s="88" customFormat="1" ht="20.100000000000001" customHeight="1" x14ac:dyDescent="0.25">
      <c r="A125" s="89">
        <v>7</v>
      </c>
      <c r="B125" s="90" t="s">
        <v>5</v>
      </c>
      <c r="C125" s="91">
        <v>7.0000000000000001E-3</v>
      </c>
      <c r="D125" s="24">
        <v>0.5</v>
      </c>
      <c r="E125" s="89"/>
      <c r="F125" s="24">
        <f t="shared" si="12"/>
        <v>0.5</v>
      </c>
      <c r="G125" s="118"/>
      <c r="H125" s="92"/>
      <c r="I125" s="92"/>
      <c r="J125" s="92"/>
    </row>
    <row r="126" spans="1:10" s="88" customFormat="1" ht="20.100000000000001" customHeight="1" x14ac:dyDescent="0.25">
      <c r="A126" s="89">
        <v>8</v>
      </c>
      <c r="B126" s="90" t="s">
        <v>6</v>
      </c>
      <c r="C126" s="91">
        <v>7.0000000000000007E-2</v>
      </c>
      <c r="D126" s="24">
        <v>0.5</v>
      </c>
      <c r="E126" s="89"/>
      <c r="F126" s="24">
        <f t="shared" si="12"/>
        <v>0.5</v>
      </c>
      <c r="G126" s="118"/>
      <c r="H126" s="92"/>
      <c r="I126" s="92"/>
      <c r="J126" s="92"/>
    </row>
    <row r="127" spans="1:10" s="88" customFormat="1" ht="20.100000000000001" customHeight="1" x14ac:dyDescent="0.25">
      <c r="A127" s="89">
        <v>9</v>
      </c>
      <c r="B127" s="90" t="s">
        <v>7</v>
      </c>
      <c r="C127" s="91">
        <v>0.21</v>
      </c>
      <c r="D127" s="24">
        <v>1</v>
      </c>
      <c r="E127" s="89"/>
      <c r="F127" s="24">
        <f t="shared" si="12"/>
        <v>1</v>
      </c>
      <c r="G127" s="118"/>
      <c r="H127" s="92"/>
      <c r="I127" s="92"/>
      <c r="J127" s="92"/>
    </row>
    <row r="128" spans="1:10" s="88" customFormat="1" ht="20.100000000000001" customHeight="1" x14ac:dyDescent="0.25">
      <c r="A128" s="89">
        <v>10</v>
      </c>
      <c r="B128" s="90" t="s">
        <v>33</v>
      </c>
      <c r="C128" s="91">
        <v>3.4000000000000002E-2</v>
      </c>
      <c r="D128" s="24">
        <v>0.5</v>
      </c>
      <c r="E128" s="89"/>
      <c r="F128" s="24">
        <f t="shared" si="12"/>
        <v>0.5</v>
      </c>
      <c r="G128" s="118"/>
      <c r="H128" s="92"/>
      <c r="I128" s="92"/>
      <c r="J128" s="92"/>
    </row>
    <row r="129" spans="1:10" s="88" customFormat="1" ht="20.100000000000001" customHeight="1" x14ac:dyDescent="0.25">
      <c r="A129" s="89">
        <v>11</v>
      </c>
      <c r="B129" s="90" t="s">
        <v>27</v>
      </c>
      <c r="C129" s="91">
        <v>7.0000000000000001E-3</v>
      </c>
      <c r="D129" s="24">
        <v>0.5</v>
      </c>
      <c r="E129" s="89"/>
      <c r="F129" s="24">
        <f t="shared" si="12"/>
        <v>0.5</v>
      </c>
      <c r="G129" s="118"/>
      <c r="H129" s="92"/>
      <c r="I129" s="92"/>
      <c r="J129" s="92"/>
    </row>
    <row r="130" spans="1:10" s="93" customFormat="1" ht="20.100000000000001" customHeight="1" x14ac:dyDescent="0.25">
      <c r="A130" s="20"/>
      <c r="B130" s="94" t="s">
        <v>13</v>
      </c>
      <c r="C130" s="8">
        <f>SUM(C119:C129)</f>
        <v>2.069</v>
      </c>
      <c r="D130" s="8">
        <f t="shared" ref="D130:F130" si="13">SUM(D119:D129)</f>
        <v>10</v>
      </c>
      <c r="E130" s="8"/>
      <c r="F130" s="8">
        <f t="shared" si="13"/>
        <v>10</v>
      </c>
      <c r="G130" s="119"/>
      <c r="H130" s="21"/>
      <c r="I130" s="21"/>
      <c r="J130" s="21"/>
    </row>
    <row r="131" spans="1:10" s="6" customFormat="1" ht="15.75" x14ac:dyDescent="0.25">
      <c r="A131" s="7"/>
      <c r="E131" s="7"/>
      <c r="F131" s="51"/>
      <c r="G131" s="47"/>
      <c r="H131" s="47"/>
      <c r="I131" s="47"/>
      <c r="J131" s="47"/>
    </row>
    <row r="132" spans="1:10" s="6" customFormat="1" ht="15.75" x14ac:dyDescent="0.25">
      <c r="A132" s="121" t="s">
        <v>74</v>
      </c>
      <c r="B132" s="121"/>
      <c r="C132" s="121"/>
      <c r="D132" s="121"/>
      <c r="E132" s="121"/>
      <c r="F132" s="121"/>
      <c r="G132" s="121"/>
      <c r="H132" s="47"/>
      <c r="I132" s="47"/>
      <c r="J132" s="47"/>
    </row>
    <row r="133" spans="1:10" s="6" customFormat="1" ht="15.75" x14ac:dyDescent="0.25">
      <c r="A133" s="120" t="s">
        <v>75</v>
      </c>
      <c r="B133" s="120"/>
      <c r="C133" s="120"/>
      <c r="D133" s="120"/>
      <c r="E133" s="120"/>
      <c r="F133" s="120"/>
      <c r="G133" s="120"/>
      <c r="H133" s="17"/>
      <c r="I133" s="17"/>
      <c r="J133" s="17"/>
    </row>
    <row r="134" spans="1:10" s="6" customFormat="1" ht="15.75" x14ac:dyDescent="0.25">
      <c r="A134" s="7"/>
      <c r="E134" s="7"/>
      <c r="F134" s="51"/>
      <c r="G134" s="47"/>
      <c r="H134" s="47"/>
      <c r="I134" s="47"/>
      <c r="J134" s="47"/>
    </row>
    <row r="135" spans="1:10" s="11" customFormat="1" ht="31.5" x14ac:dyDescent="0.25">
      <c r="A135" s="8" t="s">
        <v>26</v>
      </c>
      <c r="B135" s="8" t="s">
        <v>10</v>
      </c>
      <c r="C135" s="9" t="s">
        <v>28</v>
      </c>
      <c r="D135" s="8" t="s">
        <v>0</v>
      </c>
      <c r="E135" s="8" t="s">
        <v>11</v>
      </c>
      <c r="F135" s="8" t="s">
        <v>12</v>
      </c>
      <c r="G135" s="8" t="s">
        <v>31</v>
      </c>
      <c r="H135" s="10"/>
      <c r="I135" s="10"/>
      <c r="J135" s="10"/>
    </row>
    <row r="136" spans="1:10" s="11" customFormat="1" ht="20.100000000000001" customHeight="1" x14ac:dyDescent="0.25">
      <c r="A136" s="24">
        <v>1</v>
      </c>
      <c r="B136" s="33" t="s">
        <v>2</v>
      </c>
      <c r="C136" s="22">
        <v>30</v>
      </c>
      <c r="D136" s="23">
        <f>C136*0.5</f>
        <v>15</v>
      </c>
      <c r="E136" s="24">
        <f>29*0.1</f>
        <v>2.9000000000000004</v>
      </c>
      <c r="F136" s="24">
        <f t="shared" ref="F136:F146" si="14">D136+E136</f>
        <v>17.899999999999999</v>
      </c>
      <c r="G136" s="117" t="s">
        <v>76</v>
      </c>
      <c r="H136" s="56"/>
      <c r="I136" s="56"/>
      <c r="J136" s="56"/>
    </row>
    <row r="137" spans="1:10" s="11" customFormat="1" ht="20.100000000000001" customHeight="1" x14ac:dyDescent="0.25">
      <c r="A137" s="24">
        <v>2</v>
      </c>
      <c r="B137" s="33" t="s">
        <v>42</v>
      </c>
      <c r="C137" s="22">
        <v>12</v>
      </c>
      <c r="D137" s="23">
        <f t="shared" ref="D137:D146" si="15">C137*0.5</f>
        <v>6</v>
      </c>
      <c r="E137" s="24">
        <v>0</v>
      </c>
      <c r="F137" s="24">
        <f t="shared" si="14"/>
        <v>6</v>
      </c>
      <c r="G137" s="118"/>
      <c r="H137" s="56"/>
      <c r="I137" s="56"/>
      <c r="J137" s="56"/>
    </row>
    <row r="138" spans="1:10" s="11" customFormat="1" ht="20.100000000000001" customHeight="1" x14ac:dyDescent="0.25">
      <c r="A138" s="24">
        <v>3</v>
      </c>
      <c r="B138" s="33" t="s">
        <v>3</v>
      </c>
      <c r="C138" s="22">
        <v>18</v>
      </c>
      <c r="D138" s="23">
        <f t="shared" si="15"/>
        <v>9</v>
      </c>
      <c r="E138" s="24">
        <v>0</v>
      </c>
      <c r="F138" s="24">
        <f t="shared" si="14"/>
        <v>9</v>
      </c>
      <c r="G138" s="118"/>
      <c r="H138" s="56"/>
      <c r="I138" s="56"/>
      <c r="J138" s="56"/>
    </row>
    <row r="139" spans="1:10" s="11" customFormat="1" ht="20.100000000000001" customHeight="1" x14ac:dyDescent="0.25">
      <c r="A139" s="24">
        <v>4</v>
      </c>
      <c r="B139" s="33" t="s">
        <v>38</v>
      </c>
      <c r="C139" s="22">
        <v>14</v>
      </c>
      <c r="D139" s="23">
        <f t="shared" si="15"/>
        <v>7</v>
      </c>
      <c r="E139" s="24">
        <v>0</v>
      </c>
      <c r="F139" s="24">
        <f t="shared" si="14"/>
        <v>7</v>
      </c>
      <c r="G139" s="118"/>
      <c r="H139" s="56"/>
      <c r="I139" s="56"/>
      <c r="J139" s="56"/>
    </row>
    <row r="140" spans="1:10" s="11" customFormat="1" ht="20.100000000000001" customHeight="1" x14ac:dyDescent="0.25">
      <c r="A140" s="24">
        <v>5</v>
      </c>
      <c r="B140" s="33" t="s">
        <v>4</v>
      </c>
      <c r="C140" s="22">
        <v>15</v>
      </c>
      <c r="D140" s="23">
        <f t="shared" si="15"/>
        <v>7.5</v>
      </c>
      <c r="E140" s="24">
        <v>0</v>
      </c>
      <c r="F140" s="24">
        <f t="shared" si="14"/>
        <v>7.5</v>
      </c>
      <c r="G140" s="118"/>
      <c r="H140" s="56"/>
      <c r="I140" s="56"/>
      <c r="J140" s="56"/>
    </row>
    <row r="141" spans="1:10" s="11" customFormat="1" ht="20.100000000000001" customHeight="1" x14ac:dyDescent="0.25">
      <c r="A141" s="24">
        <v>6</v>
      </c>
      <c r="B141" s="33" t="s">
        <v>36</v>
      </c>
      <c r="C141" s="22">
        <v>15</v>
      </c>
      <c r="D141" s="23">
        <f t="shared" si="15"/>
        <v>7.5</v>
      </c>
      <c r="E141" s="24">
        <f>11*0.1</f>
        <v>1.1000000000000001</v>
      </c>
      <c r="F141" s="24">
        <f t="shared" si="14"/>
        <v>8.6</v>
      </c>
      <c r="G141" s="118"/>
      <c r="H141" s="56"/>
      <c r="I141" s="56"/>
      <c r="J141" s="56"/>
    </row>
    <row r="142" spans="1:10" s="11" customFormat="1" ht="20.100000000000001" customHeight="1" x14ac:dyDescent="0.25">
      <c r="A142" s="24">
        <v>7</v>
      </c>
      <c r="B142" s="33" t="s">
        <v>5</v>
      </c>
      <c r="C142" s="22">
        <v>10</v>
      </c>
      <c r="D142" s="23">
        <f t="shared" si="15"/>
        <v>5</v>
      </c>
      <c r="E142" s="24">
        <v>0</v>
      </c>
      <c r="F142" s="24">
        <f t="shared" si="14"/>
        <v>5</v>
      </c>
      <c r="G142" s="118"/>
      <c r="H142" s="56"/>
      <c r="I142" s="56"/>
      <c r="J142" s="56"/>
    </row>
    <row r="143" spans="1:10" s="11" customFormat="1" ht="20.100000000000001" customHeight="1" x14ac:dyDescent="0.25">
      <c r="A143" s="24">
        <v>8</v>
      </c>
      <c r="B143" s="33" t="s">
        <v>6</v>
      </c>
      <c r="C143" s="22">
        <v>14</v>
      </c>
      <c r="D143" s="23">
        <f t="shared" si="15"/>
        <v>7</v>
      </c>
      <c r="E143" s="24">
        <v>0</v>
      </c>
      <c r="F143" s="24">
        <f t="shared" si="14"/>
        <v>7</v>
      </c>
      <c r="G143" s="118"/>
      <c r="H143" s="56"/>
      <c r="I143" s="56"/>
      <c r="J143" s="56"/>
    </row>
    <row r="144" spans="1:10" s="11" customFormat="1" ht="20.100000000000001" customHeight="1" x14ac:dyDescent="0.25">
      <c r="A144" s="24">
        <v>9</v>
      </c>
      <c r="B144" s="33" t="s">
        <v>7</v>
      </c>
      <c r="C144" s="22">
        <v>12</v>
      </c>
      <c r="D144" s="23">
        <f t="shared" si="15"/>
        <v>6</v>
      </c>
      <c r="E144" s="24">
        <v>0</v>
      </c>
      <c r="F144" s="24">
        <f t="shared" si="14"/>
        <v>6</v>
      </c>
      <c r="G144" s="118"/>
      <c r="H144" s="56"/>
      <c r="I144" s="56"/>
      <c r="J144" s="56"/>
    </row>
    <row r="145" spans="1:10" s="11" customFormat="1" ht="20.100000000000001" customHeight="1" x14ac:dyDescent="0.25">
      <c r="A145" s="24">
        <v>10</v>
      </c>
      <c r="B145" s="33" t="s">
        <v>33</v>
      </c>
      <c r="C145" s="22">
        <v>17</v>
      </c>
      <c r="D145" s="23">
        <f t="shared" si="15"/>
        <v>8.5</v>
      </c>
      <c r="E145" s="24">
        <v>0</v>
      </c>
      <c r="F145" s="24">
        <f t="shared" si="14"/>
        <v>8.5</v>
      </c>
      <c r="G145" s="118"/>
      <c r="H145" s="56"/>
      <c r="I145" s="56"/>
      <c r="J145" s="56"/>
    </row>
    <row r="146" spans="1:10" s="11" customFormat="1" ht="20.100000000000001" customHeight="1" x14ac:dyDescent="0.25">
      <c r="A146" s="24">
        <v>11</v>
      </c>
      <c r="B146" s="33" t="s">
        <v>27</v>
      </c>
      <c r="C146" s="22">
        <v>13</v>
      </c>
      <c r="D146" s="23">
        <f t="shared" si="15"/>
        <v>6.5</v>
      </c>
      <c r="E146" s="24">
        <v>0</v>
      </c>
      <c r="F146" s="24">
        <f t="shared" si="14"/>
        <v>6.5</v>
      </c>
      <c r="G146" s="118"/>
      <c r="H146" s="56"/>
      <c r="I146" s="56"/>
      <c r="J146" s="56"/>
    </row>
    <row r="147" spans="1:10" s="53" customFormat="1" ht="20.100000000000001" customHeight="1" x14ac:dyDescent="0.25">
      <c r="A147" s="8"/>
      <c r="B147" s="59" t="s">
        <v>13</v>
      </c>
      <c r="C147" s="8">
        <f>SUM(C136:C146)</f>
        <v>170</v>
      </c>
      <c r="D147" s="8">
        <f t="shared" ref="D147:E147" si="16">SUM(D136:D146)</f>
        <v>85</v>
      </c>
      <c r="E147" s="8">
        <f t="shared" si="16"/>
        <v>4</v>
      </c>
      <c r="F147" s="8">
        <f>SUM(F136:F146)</f>
        <v>89</v>
      </c>
      <c r="G147" s="119"/>
      <c r="H147" s="10"/>
      <c r="I147" s="10"/>
      <c r="J147" s="10"/>
    </row>
    <row r="148" spans="1:10" s="6" customFormat="1" ht="15.75" x14ac:dyDescent="0.25">
      <c r="A148" s="7"/>
      <c r="E148" s="7"/>
      <c r="F148" s="51"/>
      <c r="G148" s="47"/>
      <c r="H148" s="47"/>
      <c r="I148" s="47"/>
      <c r="J148" s="47"/>
    </row>
    <row r="149" spans="1:10" s="6" customFormat="1" ht="39.75" customHeight="1" x14ac:dyDescent="0.25">
      <c r="A149" s="120" t="s">
        <v>71</v>
      </c>
      <c r="B149" s="120"/>
      <c r="C149" s="120"/>
      <c r="D149" s="120"/>
      <c r="E149" s="120"/>
      <c r="F149" s="120"/>
      <c r="G149" s="120"/>
      <c r="H149" s="47"/>
      <c r="I149" s="47"/>
      <c r="J149" s="47"/>
    </row>
    <row r="150" spans="1:10" s="6" customFormat="1" ht="15.75" x14ac:dyDescent="0.25">
      <c r="A150" s="7"/>
      <c r="E150" s="7"/>
      <c r="F150" s="51"/>
      <c r="G150" s="47"/>
      <c r="H150" s="47"/>
      <c r="I150" s="47"/>
      <c r="J150" s="47"/>
    </row>
    <row r="151" spans="1:10" s="11" customFormat="1" ht="31.5" x14ac:dyDescent="0.25">
      <c r="A151" s="8" t="s">
        <v>26</v>
      </c>
      <c r="B151" s="8" t="s">
        <v>10</v>
      </c>
      <c r="C151" s="9" t="s">
        <v>77</v>
      </c>
      <c r="D151" s="8" t="s">
        <v>0</v>
      </c>
      <c r="E151" s="8" t="s">
        <v>11</v>
      </c>
      <c r="F151" s="8" t="s">
        <v>12</v>
      </c>
      <c r="G151" s="8" t="s">
        <v>31</v>
      </c>
      <c r="H151" s="10"/>
      <c r="I151" s="10"/>
      <c r="J151" s="10"/>
    </row>
    <row r="152" spans="1:10" s="11" customFormat="1" ht="20.100000000000001" customHeight="1" x14ac:dyDescent="0.25">
      <c r="A152" s="24">
        <v>1</v>
      </c>
      <c r="B152" s="33" t="s">
        <v>2</v>
      </c>
      <c r="C152" s="95"/>
      <c r="D152" s="66">
        <f>C152*0.2</f>
        <v>0</v>
      </c>
      <c r="E152" s="24">
        <v>0</v>
      </c>
      <c r="F152" s="96">
        <f>D152+E152</f>
        <v>0</v>
      </c>
      <c r="G152" s="129" t="s">
        <v>62</v>
      </c>
      <c r="H152" s="56"/>
      <c r="I152" s="56"/>
      <c r="J152" s="56"/>
    </row>
    <row r="153" spans="1:10" s="11" customFormat="1" ht="20.100000000000001" customHeight="1" x14ac:dyDescent="0.25">
      <c r="A153" s="24">
        <v>2</v>
      </c>
      <c r="B153" s="33" t="s">
        <v>42</v>
      </c>
      <c r="C153" s="95">
        <v>6</v>
      </c>
      <c r="D153" s="66">
        <f>C153*0.2</f>
        <v>1.2000000000000002</v>
      </c>
      <c r="E153" s="24">
        <v>0</v>
      </c>
      <c r="F153" s="97">
        <f>D153+E153</f>
        <v>1.2000000000000002</v>
      </c>
      <c r="G153" s="129"/>
      <c r="H153" s="56"/>
      <c r="I153" s="56"/>
      <c r="J153" s="56"/>
    </row>
    <row r="154" spans="1:10" s="11" customFormat="1" ht="20.100000000000001" customHeight="1" x14ac:dyDescent="0.25">
      <c r="A154" s="24">
        <v>3</v>
      </c>
      <c r="B154" s="33" t="s">
        <v>3</v>
      </c>
      <c r="C154" s="95">
        <v>15</v>
      </c>
      <c r="D154" s="66">
        <f t="shared" ref="D154:D162" si="17">C154*0.2</f>
        <v>3</v>
      </c>
      <c r="E154" s="24">
        <v>0</v>
      </c>
      <c r="F154" s="97">
        <f t="shared" ref="F154:F162" si="18">D154+E154</f>
        <v>3</v>
      </c>
      <c r="G154" s="129"/>
      <c r="H154" s="56"/>
      <c r="I154" s="56"/>
      <c r="J154" s="56"/>
    </row>
    <row r="155" spans="1:10" s="11" customFormat="1" ht="20.100000000000001" customHeight="1" x14ac:dyDescent="0.25">
      <c r="A155" s="24">
        <v>4</v>
      </c>
      <c r="B155" s="33" t="s">
        <v>38</v>
      </c>
      <c r="C155" s="95">
        <v>14</v>
      </c>
      <c r="D155" s="66">
        <f t="shared" si="17"/>
        <v>2.8000000000000003</v>
      </c>
      <c r="E155" s="24">
        <v>0</v>
      </c>
      <c r="F155" s="97">
        <f t="shared" si="18"/>
        <v>2.8000000000000003</v>
      </c>
      <c r="G155" s="129"/>
      <c r="H155" s="56"/>
      <c r="I155" s="56"/>
      <c r="J155" s="56"/>
    </row>
    <row r="156" spans="1:10" s="11" customFormat="1" ht="20.100000000000001" customHeight="1" x14ac:dyDescent="0.25">
      <c r="A156" s="24">
        <v>5</v>
      </c>
      <c r="B156" s="33" t="s">
        <v>4</v>
      </c>
      <c r="C156" s="95">
        <v>15</v>
      </c>
      <c r="D156" s="66">
        <f t="shared" si="17"/>
        <v>3</v>
      </c>
      <c r="E156" s="24">
        <v>0</v>
      </c>
      <c r="F156" s="97">
        <f t="shared" si="18"/>
        <v>3</v>
      </c>
      <c r="G156" s="129"/>
      <c r="H156" s="56"/>
      <c r="I156" s="56"/>
      <c r="J156" s="56"/>
    </row>
    <row r="157" spans="1:10" s="11" customFormat="1" ht="20.100000000000001" customHeight="1" x14ac:dyDescent="0.25">
      <c r="A157" s="24">
        <v>6</v>
      </c>
      <c r="B157" s="33" t="s">
        <v>36</v>
      </c>
      <c r="C157" s="22">
        <v>4</v>
      </c>
      <c r="D157" s="66">
        <f t="shared" si="17"/>
        <v>0.8</v>
      </c>
      <c r="E157" s="24">
        <v>0</v>
      </c>
      <c r="F157" s="97">
        <f t="shared" si="18"/>
        <v>0.8</v>
      </c>
      <c r="G157" s="129"/>
      <c r="H157" s="56"/>
      <c r="I157" s="56"/>
      <c r="J157" s="56"/>
    </row>
    <row r="158" spans="1:10" s="11" customFormat="1" ht="20.100000000000001" customHeight="1" x14ac:dyDescent="0.25">
      <c r="A158" s="24">
        <v>7</v>
      </c>
      <c r="B158" s="33" t="s">
        <v>5</v>
      </c>
      <c r="C158" s="22">
        <v>5</v>
      </c>
      <c r="D158" s="66">
        <f t="shared" si="17"/>
        <v>1</v>
      </c>
      <c r="E158" s="24">
        <v>0</v>
      </c>
      <c r="F158" s="97">
        <f t="shared" si="18"/>
        <v>1</v>
      </c>
      <c r="G158" s="129"/>
      <c r="H158" s="56"/>
      <c r="I158" s="56"/>
      <c r="J158" s="56"/>
    </row>
    <row r="159" spans="1:10" s="53" customFormat="1" ht="20.100000000000001" customHeight="1" x14ac:dyDescent="0.25">
      <c r="A159" s="24">
        <v>8</v>
      </c>
      <c r="B159" s="33" t="s">
        <v>6</v>
      </c>
      <c r="C159" s="22">
        <v>3</v>
      </c>
      <c r="D159" s="66">
        <f t="shared" si="17"/>
        <v>0.60000000000000009</v>
      </c>
      <c r="E159" s="24">
        <v>0</v>
      </c>
      <c r="F159" s="97">
        <f t="shared" si="18"/>
        <v>0.60000000000000009</v>
      </c>
      <c r="G159" s="129"/>
      <c r="H159" s="56"/>
      <c r="I159" s="56"/>
      <c r="J159" s="56"/>
    </row>
    <row r="160" spans="1:10" s="11" customFormat="1" ht="20.100000000000001" customHeight="1" x14ac:dyDescent="0.25">
      <c r="A160" s="24">
        <v>9</v>
      </c>
      <c r="B160" s="33" t="s">
        <v>7</v>
      </c>
      <c r="C160" s="22"/>
      <c r="D160" s="66">
        <f t="shared" si="17"/>
        <v>0</v>
      </c>
      <c r="E160" s="24">
        <v>0</v>
      </c>
      <c r="F160" s="97">
        <f t="shared" si="18"/>
        <v>0</v>
      </c>
      <c r="G160" s="129"/>
      <c r="H160" s="56"/>
      <c r="I160" s="56"/>
      <c r="J160" s="56"/>
    </row>
    <row r="161" spans="1:10" s="11" customFormat="1" ht="20.100000000000001" customHeight="1" x14ac:dyDescent="0.25">
      <c r="A161" s="24">
        <v>10</v>
      </c>
      <c r="B161" s="33" t="s">
        <v>33</v>
      </c>
      <c r="C161" s="22">
        <v>12</v>
      </c>
      <c r="D161" s="66">
        <f t="shared" si="17"/>
        <v>2.4000000000000004</v>
      </c>
      <c r="E161" s="24">
        <v>0</v>
      </c>
      <c r="F161" s="97">
        <f t="shared" si="18"/>
        <v>2.4000000000000004</v>
      </c>
      <c r="G161" s="129"/>
      <c r="H161" s="56"/>
      <c r="I161" s="56"/>
      <c r="J161" s="56"/>
    </row>
    <row r="162" spans="1:10" s="11" customFormat="1" ht="20.100000000000001" customHeight="1" x14ac:dyDescent="0.25">
      <c r="A162" s="24">
        <v>11</v>
      </c>
      <c r="B162" s="33" t="s">
        <v>27</v>
      </c>
      <c r="C162" s="22">
        <v>13</v>
      </c>
      <c r="D162" s="66">
        <f t="shared" si="17"/>
        <v>2.6</v>
      </c>
      <c r="E162" s="24">
        <v>0</v>
      </c>
      <c r="F162" s="97">
        <f t="shared" si="18"/>
        <v>2.6</v>
      </c>
      <c r="G162" s="129"/>
      <c r="H162" s="56"/>
      <c r="I162" s="56"/>
      <c r="J162" s="56"/>
    </row>
    <row r="163" spans="1:10" s="53" customFormat="1" ht="20.100000000000001" customHeight="1" x14ac:dyDescent="0.25">
      <c r="A163" s="8"/>
      <c r="B163" s="59" t="s">
        <v>13</v>
      </c>
      <c r="C163" s="114">
        <f>SUM(C152:C162)</f>
        <v>87</v>
      </c>
      <c r="D163" s="114">
        <f t="shared" ref="D163:F163" si="19">SUM(D152:D162)</f>
        <v>17.400000000000002</v>
      </c>
      <c r="E163" s="114">
        <f t="shared" si="19"/>
        <v>0</v>
      </c>
      <c r="F163" s="114">
        <f t="shared" si="19"/>
        <v>17.400000000000002</v>
      </c>
      <c r="G163" s="129"/>
      <c r="H163" s="62"/>
      <c r="I163" s="62"/>
      <c r="J163" s="62"/>
    </row>
    <row r="164" spans="1:10" s="6" customFormat="1" ht="15.75" x14ac:dyDescent="0.25">
      <c r="A164" s="7"/>
      <c r="C164" s="98"/>
      <c r="E164" s="7"/>
      <c r="F164" s="51"/>
      <c r="G164" s="31"/>
      <c r="H164" s="7"/>
      <c r="I164" s="7"/>
      <c r="J164" s="7"/>
    </row>
    <row r="165" spans="1:10" s="6" customFormat="1" ht="15.75" hidden="1" x14ac:dyDescent="0.25">
      <c r="A165" s="135" t="s">
        <v>20</v>
      </c>
      <c r="B165" s="135"/>
      <c r="C165" s="135"/>
      <c r="D165" s="135"/>
      <c r="E165" s="135"/>
      <c r="F165" s="135"/>
      <c r="G165" s="135"/>
      <c r="H165" s="99"/>
      <c r="I165" s="7"/>
      <c r="J165" s="7"/>
    </row>
    <row r="166" spans="1:10" s="6" customFormat="1" ht="15.75" hidden="1" x14ac:dyDescent="0.25">
      <c r="A166" s="136" t="s">
        <v>14</v>
      </c>
      <c r="B166" s="136"/>
      <c r="C166" s="136"/>
      <c r="D166" s="136"/>
      <c r="E166" s="136"/>
      <c r="F166" s="136"/>
      <c r="G166" s="136"/>
      <c r="H166" s="7"/>
      <c r="I166" s="7"/>
      <c r="J166" s="7"/>
    </row>
    <row r="167" spans="1:10" s="6" customFormat="1" ht="15.75" hidden="1" x14ac:dyDescent="0.25">
      <c r="A167" s="135" t="s">
        <v>15</v>
      </c>
      <c r="B167" s="135"/>
      <c r="C167" s="135"/>
      <c r="D167" s="135"/>
      <c r="E167" s="135"/>
      <c r="F167" s="135"/>
      <c r="G167" s="135"/>
      <c r="H167" s="7"/>
      <c r="I167" s="7"/>
      <c r="J167" s="7"/>
    </row>
    <row r="168" spans="1:10" s="6" customFormat="1" ht="31.5" hidden="1" customHeight="1" x14ac:dyDescent="0.25">
      <c r="A168" s="136" t="s">
        <v>16</v>
      </c>
      <c r="B168" s="136"/>
      <c r="C168" s="136"/>
      <c r="D168" s="136"/>
      <c r="E168" s="136"/>
      <c r="F168" s="136"/>
      <c r="G168" s="136"/>
      <c r="H168" s="7"/>
      <c r="I168" s="7"/>
      <c r="J168" s="7"/>
    </row>
    <row r="169" spans="1:10" s="6" customFormat="1" ht="15.75" hidden="1" x14ac:dyDescent="0.25">
      <c r="A169" s="137" t="s">
        <v>17</v>
      </c>
      <c r="B169" s="137"/>
      <c r="C169" s="137"/>
      <c r="D169" s="137"/>
      <c r="E169" s="137"/>
      <c r="F169" s="137"/>
      <c r="G169" s="137"/>
      <c r="H169" s="7"/>
      <c r="I169" s="7"/>
      <c r="J169" s="7"/>
    </row>
    <row r="170" spans="1:10" s="6" customFormat="1" ht="15.75" hidden="1" x14ac:dyDescent="0.25">
      <c r="A170" s="135" t="s">
        <v>18</v>
      </c>
      <c r="B170" s="135"/>
      <c r="C170" s="135"/>
      <c r="D170" s="135"/>
      <c r="E170" s="135"/>
      <c r="F170" s="135"/>
      <c r="G170" s="135"/>
      <c r="H170" s="64"/>
      <c r="I170" s="64"/>
      <c r="J170" s="64"/>
    </row>
    <row r="171" spans="1:10" s="6" customFormat="1" ht="15.75" hidden="1" x14ac:dyDescent="0.25">
      <c r="A171" s="135" t="s">
        <v>19</v>
      </c>
      <c r="B171" s="135"/>
      <c r="C171" s="135"/>
      <c r="D171" s="135"/>
      <c r="E171" s="135"/>
      <c r="F171" s="135"/>
      <c r="G171" s="135"/>
      <c r="H171" s="7"/>
      <c r="I171" s="7"/>
      <c r="J171" s="7"/>
    </row>
    <row r="172" spans="1:10" s="6" customFormat="1" ht="15.75" hidden="1" x14ac:dyDescent="0.25">
      <c r="A172" s="7"/>
      <c r="E172" s="7"/>
      <c r="F172" s="51"/>
      <c r="G172" s="7"/>
      <c r="H172" s="7"/>
      <c r="I172" s="7"/>
      <c r="J172" s="7"/>
    </row>
    <row r="173" spans="1:10" s="6" customFormat="1" ht="15.75" hidden="1" x14ac:dyDescent="0.25">
      <c r="A173" s="130" t="s">
        <v>24</v>
      </c>
      <c r="B173" s="130"/>
      <c r="C173" s="130"/>
      <c r="D173" s="130"/>
      <c r="E173" s="130"/>
      <c r="F173" s="130"/>
      <c r="G173" s="130"/>
      <c r="H173" s="7"/>
      <c r="I173" s="7"/>
      <c r="J173" s="7"/>
    </row>
    <row r="174" spans="1:10" s="6" customFormat="1" ht="15.75" hidden="1" x14ac:dyDescent="0.25">
      <c r="A174" s="7"/>
      <c r="E174" s="7"/>
      <c r="F174" s="51"/>
      <c r="G174" s="7"/>
      <c r="H174" s="7"/>
      <c r="I174" s="7"/>
      <c r="J174" s="7"/>
    </row>
    <row r="175" spans="1:10" s="6" customFormat="1" ht="15.75" hidden="1" x14ac:dyDescent="0.25">
      <c r="A175" s="7"/>
      <c r="E175" s="7"/>
      <c r="F175" s="51"/>
      <c r="G175" s="7"/>
      <c r="H175" s="7"/>
      <c r="I175" s="7"/>
      <c r="J175" s="7"/>
    </row>
    <row r="176" spans="1:10" s="4" customFormat="1" ht="63" hidden="1" x14ac:dyDescent="0.25">
      <c r="A176" s="14" t="s">
        <v>26</v>
      </c>
      <c r="B176" s="14" t="s">
        <v>10</v>
      </c>
      <c r="C176" s="15" t="s">
        <v>35</v>
      </c>
      <c r="D176" s="14" t="s">
        <v>22</v>
      </c>
      <c r="E176" s="14" t="s">
        <v>44</v>
      </c>
      <c r="F176" s="18" t="s">
        <v>43</v>
      </c>
      <c r="G176" s="14" t="s">
        <v>25</v>
      </c>
      <c r="H176" s="14"/>
      <c r="I176" s="18"/>
      <c r="J176" s="18"/>
    </row>
    <row r="177" spans="1:10" s="4" customFormat="1" ht="15.75" hidden="1" x14ac:dyDescent="0.25">
      <c r="A177" s="14">
        <v>1</v>
      </c>
      <c r="B177" s="14">
        <v>2</v>
      </c>
      <c r="C177" s="14">
        <v>3</v>
      </c>
      <c r="D177" s="14">
        <v>4</v>
      </c>
      <c r="E177" s="14">
        <v>5</v>
      </c>
      <c r="F177" s="19">
        <v>6</v>
      </c>
      <c r="G177" s="14">
        <v>7</v>
      </c>
      <c r="H177" s="16"/>
      <c r="I177" s="19"/>
      <c r="J177" s="19"/>
    </row>
    <row r="178" spans="1:10" s="6" customFormat="1" ht="15.75" hidden="1" x14ac:dyDescent="0.25">
      <c r="A178" s="100">
        <v>1</v>
      </c>
      <c r="B178" s="45" t="s">
        <v>2</v>
      </c>
      <c r="C178" s="101">
        <f>(F7+F39+F55+F103+F119+F136+F152+F22)</f>
        <v>51.129204999999999</v>
      </c>
      <c r="D178" s="25">
        <f>C178*100/$C$189</f>
        <v>13.782797259636464</v>
      </c>
      <c r="E178" s="26">
        <f>C178*$C$192</f>
        <v>184275.99936133952</v>
      </c>
      <c r="F178" s="27">
        <v>171720</v>
      </c>
      <c r="G178" s="28">
        <f>E178-F178</f>
        <v>12555.99936133952</v>
      </c>
      <c r="H178" s="29"/>
      <c r="I178" s="27"/>
      <c r="J178" s="27"/>
    </row>
    <row r="179" spans="1:10" s="6" customFormat="1" ht="15.75" hidden="1" x14ac:dyDescent="0.25">
      <c r="A179" s="100">
        <v>2</v>
      </c>
      <c r="B179" s="45" t="s">
        <v>42</v>
      </c>
      <c r="C179" s="101">
        <f t="shared" ref="C179:C188" si="20">(F8+F40+F56+F104+F120+F137+F153+F23)</f>
        <v>31.343475000000002</v>
      </c>
      <c r="D179" s="25">
        <f>C179*100/$C$189</f>
        <v>8.4491977009516201</v>
      </c>
      <c r="E179" s="26">
        <f t="shared" ref="E179:E188" si="21">C179*$C$192</f>
        <v>112965.77326172314</v>
      </c>
      <c r="F179" s="102">
        <v>125131</v>
      </c>
      <c r="G179" s="28">
        <f t="shared" ref="G179:G188" si="22">E179-F179</f>
        <v>-12165.226738276862</v>
      </c>
      <c r="H179" s="29"/>
      <c r="I179" s="102"/>
      <c r="J179" s="102"/>
    </row>
    <row r="180" spans="1:10" s="6" customFormat="1" ht="15.75" hidden="1" x14ac:dyDescent="0.25">
      <c r="A180" s="100">
        <v>3</v>
      </c>
      <c r="B180" s="45" t="s">
        <v>3</v>
      </c>
      <c r="C180" s="101">
        <f t="shared" si="20"/>
        <v>36.321759999999998</v>
      </c>
      <c r="D180" s="25">
        <f>C180*100/$C$189</f>
        <v>9.791184005172255</v>
      </c>
      <c r="E180" s="26">
        <f t="shared" si="21"/>
        <v>130908.13014915305</v>
      </c>
      <c r="F180" s="102">
        <v>148524</v>
      </c>
      <c r="G180" s="28">
        <f t="shared" si="22"/>
        <v>-17615.869850846953</v>
      </c>
      <c r="H180" s="29"/>
      <c r="I180" s="102"/>
      <c r="J180" s="102"/>
    </row>
    <row r="181" spans="1:10" s="6" customFormat="1" ht="15.75" hidden="1" x14ac:dyDescent="0.25">
      <c r="A181" s="100">
        <v>4</v>
      </c>
      <c r="B181" s="45" t="s">
        <v>38</v>
      </c>
      <c r="C181" s="101">
        <f t="shared" si="20"/>
        <v>33.109314999999995</v>
      </c>
      <c r="D181" s="25">
        <f>C181*100/$C$189</f>
        <v>8.9252116486153152</v>
      </c>
      <c r="E181" s="26">
        <f t="shared" si="21"/>
        <v>119330.07974198674</v>
      </c>
      <c r="F181" s="102">
        <v>139938</v>
      </c>
      <c r="G181" s="28">
        <f t="shared" si="22"/>
        <v>-20607.920258013255</v>
      </c>
      <c r="H181" s="29"/>
      <c r="I181" s="102"/>
      <c r="J181" s="102"/>
    </row>
    <row r="182" spans="1:10" s="6" customFormat="1" ht="15.75" hidden="1" x14ac:dyDescent="0.25">
      <c r="A182" s="100">
        <v>5</v>
      </c>
      <c r="B182" s="45" t="s">
        <v>4</v>
      </c>
      <c r="C182" s="101">
        <f t="shared" si="20"/>
        <v>33.715830000000004</v>
      </c>
      <c r="D182" s="25">
        <f>C182*100/$C$189</f>
        <v>9.0887086808873505</v>
      </c>
      <c r="E182" s="26">
        <f t="shared" si="21"/>
        <v>121516.03506346387</v>
      </c>
      <c r="F182" s="102">
        <v>130170</v>
      </c>
      <c r="G182" s="28">
        <f t="shared" si="22"/>
        <v>-8653.9649365361256</v>
      </c>
      <c r="H182" s="29"/>
      <c r="I182" s="102"/>
      <c r="J182" s="102"/>
    </row>
    <row r="183" spans="1:10" s="6" customFormat="1" ht="15.75" hidden="1" x14ac:dyDescent="0.25">
      <c r="A183" s="100">
        <v>6</v>
      </c>
      <c r="B183" s="41" t="s">
        <v>36</v>
      </c>
      <c r="C183" s="101">
        <f t="shared" si="20"/>
        <v>31.992719999999998</v>
      </c>
      <c r="D183" s="25">
        <f t="shared" ref="D183:D188" si="23">C183*100/$C$189</f>
        <v>8.6242133736348272</v>
      </c>
      <c r="E183" s="26">
        <f t="shared" si="21"/>
        <v>115305.73280549762</v>
      </c>
      <c r="F183" s="102">
        <v>102751</v>
      </c>
      <c r="G183" s="28">
        <f t="shared" si="22"/>
        <v>12554.732805497624</v>
      </c>
      <c r="H183" s="29"/>
      <c r="I183" s="102"/>
      <c r="J183" s="102"/>
    </row>
    <row r="184" spans="1:10" s="6" customFormat="1" ht="15.75" hidden="1" x14ac:dyDescent="0.25">
      <c r="A184" s="100">
        <v>7</v>
      </c>
      <c r="B184" s="45" t="s">
        <v>5</v>
      </c>
      <c r="C184" s="101">
        <f t="shared" si="20"/>
        <v>28.653279999999999</v>
      </c>
      <c r="D184" s="25">
        <f t="shared" si="23"/>
        <v>7.7240072295979623</v>
      </c>
      <c r="E184" s="26">
        <f t="shared" si="21"/>
        <v>103269.97665972475</v>
      </c>
      <c r="F184" s="102">
        <v>86479</v>
      </c>
      <c r="G184" s="28">
        <f t="shared" si="22"/>
        <v>16790.976659724751</v>
      </c>
      <c r="H184" s="29"/>
      <c r="I184" s="102"/>
      <c r="J184" s="102"/>
    </row>
    <row r="185" spans="1:10" s="6" customFormat="1" ht="15.75" hidden="1" x14ac:dyDescent="0.25">
      <c r="A185" s="100">
        <v>8</v>
      </c>
      <c r="B185" s="45" t="s">
        <v>6</v>
      </c>
      <c r="C185" s="101">
        <f t="shared" si="20"/>
        <v>30.177150000000001</v>
      </c>
      <c r="D185" s="25">
        <f t="shared" si="23"/>
        <v>8.1347938095974417</v>
      </c>
      <c r="E185" s="26">
        <f t="shared" si="21"/>
        <v>108762.19323431778</v>
      </c>
      <c r="F185" s="102">
        <v>107846</v>
      </c>
      <c r="G185" s="28">
        <f t="shared" si="22"/>
        <v>916.19323431777593</v>
      </c>
      <c r="H185" s="29"/>
      <c r="I185" s="102"/>
      <c r="J185" s="102"/>
    </row>
    <row r="186" spans="1:10" s="6" customFormat="1" ht="15.75" hidden="1" x14ac:dyDescent="0.25">
      <c r="A186" s="100">
        <v>9</v>
      </c>
      <c r="B186" s="45" t="s">
        <v>7</v>
      </c>
      <c r="C186" s="101">
        <f t="shared" si="20"/>
        <v>29.080755</v>
      </c>
      <c r="D186" s="25">
        <f t="shared" si="23"/>
        <v>7.8392408081087783</v>
      </c>
      <c r="E186" s="26">
        <f t="shared" si="21"/>
        <v>104810.64960441436</v>
      </c>
      <c r="F186" s="102">
        <v>98838</v>
      </c>
      <c r="G186" s="28">
        <f t="shared" si="22"/>
        <v>5972.6496044143569</v>
      </c>
      <c r="H186" s="29"/>
      <c r="I186" s="102"/>
      <c r="J186" s="102"/>
    </row>
    <row r="187" spans="1:10" s="6" customFormat="1" ht="15.75" hidden="1" x14ac:dyDescent="0.25">
      <c r="A187" s="100">
        <v>10</v>
      </c>
      <c r="B187" s="45" t="s">
        <v>33</v>
      </c>
      <c r="C187" s="101">
        <f t="shared" si="20"/>
        <v>33.644440000000003</v>
      </c>
      <c r="D187" s="25">
        <f t="shared" si="23"/>
        <v>9.0694642217496533</v>
      </c>
      <c r="E187" s="26">
        <f t="shared" si="21"/>
        <v>121258.73664479285</v>
      </c>
      <c r="F187" s="102">
        <v>110492</v>
      </c>
      <c r="G187" s="28">
        <f t="shared" si="22"/>
        <v>10766.736644792851</v>
      </c>
      <c r="H187" s="29"/>
      <c r="I187" s="102"/>
      <c r="J187" s="102"/>
    </row>
    <row r="188" spans="1:10" s="6" customFormat="1" ht="15.75" hidden="1" x14ac:dyDescent="0.25">
      <c r="A188" s="100">
        <v>11</v>
      </c>
      <c r="B188" s="45" t="s">
        <v>27</v>
      </c>
      <c r="C188" s="101">
        <f t="shared" si="20"/>
        <v>31.795990000000003</v>
      </c>
      <c r="D188" s="25">
        <f t="shared" si="23"/>
        <v>8.5711812620483432</v>
      </c>
      <c r="E188" s="26">
        <f t="shared" si="21"/>
        <v>114596.69347358633</v>
      </c>
      <c r="F188" s="102">
        <v>115813</v>
      </c>
      <c r="G188" s="28">
        <f t="shared" si="22"/>
        <v>-1216.3065264136676</v>
      </c>
      <c r="H188" s="29"/>
      <c r="I188" s="102"/>
      <c r="J188" s="102"/>
    </row>
    <row r="189" spans="1:10" s="5" customFormat="1" ht="15.75" hidden="1" x14ac:dyDescent="0.25">
      <c r="A189" s="103"/>
      <c r="B189" s="103" t="s">
        <v>13</v>
      </c>
      <c r="C189" s="104">
        <f>SUM(C178:C188)</f>
        <v>370.96391999999997</v>
      </c>
      <c r="D189" s="104">
        <f>SUM(D178:D188)</f>
        <v>100.00000000000001</v>
      </c>
      <c r="E189" s="105">
        <f>SUM(E178:E188)</f>
        <v>1337000</v>
      </c>
      <c r="F189" s="106">
        <f>SUM(F178:F188)</f>
        <v>1337702</v>
      </c>
      <c r="G189" s="105">
        <f t="shared" ref="G189" si="24">SUM(G178:G188)</f>
        <v>-701.99999999998545</v>
      </c>
      <c r="H189" s="107"/>
      <c r="I189" s="106"/>
      <c r="J189" s="106"/>
    </row>
    <row r="190" spans="1:10" s="6" customFormat="1" ht="15.75" hidden="1" x14ac:dyDescent="0.25">
      <c r="A190" s="7"/>
      <c r="E190" s="7"/>
      <c r="F190" s="51"/>
      <c r="G190" s="7"/>
      <c r="H190" s="7"/>
      <c r="I190" s="7"/>
      <c r="J190" s="7"/>
    </row>
    <row r="191" spans="1:10" s="6" customFormat="1" ht="31.5" hidden="1" x14ac:dyDescent="0.25">
      <c r="A191" s="7"/>
      <c r="B191" s="108" t="s">
        <v>39</v>
      </c>
      <c r="C191" s="109">
        <v>1337000</v>
      </c>
      <c r="D191" s="108" t="s">
        <v>21</v>
      </c>
      <c r="E191" s="7">
        <f>0.38*1540000</f>
        <v>585200</v>
      </c>
      <c r="F191" s="51"/>
      <c r="G191" s="115">
        <f>C189+0.99</f>
        <v>371.95391999999998</v>
      </c>
      <c r="H191" s="7"/>
      <c r="I191" s="7"/>
      <c r="J191" s="7"/>
    </row>
    <row r="192" spans="1:10" s="6" customFormat="1" ht="15.75" hidden="1" x14ac:dyDescent="0.25">
      <c r="A192" s="7"/>
      <c r="B192" s="108" t="s">
        <v>23</v>
      </c>
      <c r="C192" s="109">
        <f>C191/C189</f>
        <v>3604.1240884019126</v>
      </c>
      <c r="D192" s="108"/>
      <c r="E192" s="99">
        <f>E191/C189</f>
        <v>1577.5119046617797</v>
      </c>
      <c r="F192" s="51"/>
      <c r="G192" s="7"/>
      <c r="H192" s="7"/>
      <c r="I192" s="7"/>
      <c r="J192" s="7"/>
    </row>
    <row r="193" spans="1:10" s="6" customFormat="1" ht="15.75" hidden="1" x14ac:dyDescent="0.25">
      <c r="A193" s="7"/>
      <c r="E193" s="7"/>
      <c r="F193" s="51"/>
      <c r="G193" s="99"/>
      <c r="H193" s="7"/>
      <c r="I193" s="7"/>
      <c r="J193" s="7"/>
    </row>
    <row r="194" spans="1:10" s="6" customFormat="1" ht="15.75" hidden="1" x14ac:dyDescent="0.25">
      <c r="C194" s="110">
        <v>0.38</v>
      </c>
      <c r="E194" s="111">
        <v>0.38</v>
      </c>
      <c r="F194" s="112"/>
    </row>
    <row r="195" spans="1:10" s="6" customFormat="1" ht="15.75" x14ac:dyDescent="0.25">
      <c r="F195" s="112"/>
    </row>
    <row r="196" spans="1:10" s="6" customFormat="1" ht="15.75" x14ac:dyDescent="0.25">
      <c r="F196" s="112"/>
    </row>
    <row r="197" spans="1:10" s="6" customFormat="1" ht="15.75" x14ac:dyDescent="0.25">
      <c r="F197" s="112"/>
    </row>
    <row r="198" spans="1:10" s="6" customFormat="1" ht="15.75" x14ac:dyDescent="0.25">
      <c r="F198" s="112"/>
    </row>
    <row r="199" spans="1:10" s="6" customFormat="1" ht="15.75" x14ac:dyDescent="0.25">
      <c r="F199" s="112"/>
    </row>
    <row r="200" spans="1:10" s="6" customFormat="1" ht="15.75" x14ac:dyDescent="0.25">
      <c r="F200" s="112"/>
    </row>
    <row r="201" spans="1:10" s="6" customFormat="1" ht="15.75" x14ac:dyDescent="0.25">
      <c r="F201" s="112"/>
    </row>
    <row r="202" spans="1:10" s="6" customFormat="1" ht="15.75" x14ac:dyDescent="0.25">
      <c r="F202" s="112"/>
    </row>
    <row r="203" spans="1:10" s="6" customFormat="1" ht="15.75" x14ac:dyDescent="0.25">
      <c r="F203" s="112"/>
    </row>
    <row r="204" spans="1:10" s="6" customFormat="1" ht="15.75" x14ac:dyDescent="0.25">
      <c r="F204" s="112"/>
    </row>
    <row r="205" spans="1:10" s="6" customFormat="1" ht="15.75" x14ac:dyDescent="0.25">
      <c r="F205" s="112"/>
    </row>
    <row r="206" spans="1:10" s="6" customFormat="1" ht="15.75" x14ac:dyDescent="0.25">
      <c r="F206" s="112"/>
    </row>
    <row r="207" spans="1:10" s="6" customFormat="1" ht="15.75" x14ac:dyDescent="0.25">
      <c r="F207" s="112"/>
    </row>
    <row r="208" spans="1:10" s="6" customFormat="1" ht="15.75" x14ac:dyDescent="0.25">
      <c r="F208" s="112"/>
    </row>
    <row r="209" spans="6:6" s="6" customFormat="1" ht="15.75" x14ac:dyDescent="0.25">
      <c r="F209" s="112"/>
    </row>
    <row r="210" spans="6:6" s="6" customFormat="1" ht="15.75" x14ac:dyDescent="0.25">
      <c r="F210" s="112"/>
    </row>
    <row r="211" spans="6:6" s="6" customFormat="1" ht="15.75" x14ac:dyDescent="0.25">
      <c r="F211" s="112"/>
    </row>
    <row r="212" spans="6:6" s="6" customFormat="1" ht="15.75" x14ac:dyDescent="0.25">
      <c r="F212" s="112"/>
    </row>
    <row r="213" spans="6:6" s="6" customFormat="1" ht="15.75" x14ac:dyDescent="0.25">
      <c r="F213" s="112"/>
    </row>
    <row r="214" spans="6:6" s="6" customFormat="1" ht="15.75" x14ac:dyDescent="0.25">
      <c r="F214" s="112"/>
    </row>
    <row r="215" spans="6:6" s="6" customFormat="1" ht="15.75" x14ac:dyDescent="0.25">
      <c r="F215" s="112"/>
    </row>
    <row r="216" spans="6:6" s="6" customFormat="1" ht="15.75" x14ac:dyDescent="0.25">
      <c r="F216" s="112"/>
    </row>
    <row r="217" spans="6:6" s="6" customFormat="1" ht="15.75" x14ac:dyDescent="0.25">
      <c r="F217" s="112"/>
    </row>
    <row r="218" spans="6:6" s="6" customFormat="1" ht="15.75" x14ac:dyDescent="0.25">
      <c r="F218" s="112"/>
    </row>
    <row r="219" spans="6:6" s="6" customFormat="1" ht="15.75" x14ac:dyDescent="0.25">
      <c r="F219" s="112"/>
    </row>
    <row r="220" spans="6:6" s="6" customFormat="1" ht="15.75" x14ac:dyDescent="0.25">
      <c r="F220" s="112"/>
    </row>
    <row r="221" spans="6:6" s="6" customFormat="1" ht="15.75" x14ac:dyDescent="0.25">
      <c r="F221" s="112"/>
    </row>
    <row r="222" spans="6:6" s="6" customFormat="1" ht="15.75" x14ac:dyDescent="0.25">
      <c r="F222" s="112"/>
    </row>
    <row r="223" spans="6:6" s="6" customFormat="1" ht="15.75" x14ac:dyDescent="0.25">
      <c r="F223" s="112"/>
    </row>
    <row r="224" spans="6:6" s="6" customFormat="1" ht="15.75" x14ac:dyDescent="0.25">
      <c r="F224" s="112"/>
    </row>
    <row r="225" spans="6:6" s="6" customFormat="1" ht="15.75" x14ac:dyDescent="0.25">
      <c r="F225" s="112"/>
    </row>
    <row r="226" spans="6:6" s="6" customFormat="1" ht="15.75" x14ac:dyDescent="0.25">
      <c r="F226" s="112"/>
    </row>
    <row r="227" spans="6:6" s="6" customFormat="1" ht="15.75" x14ac:dyDescent="0.25">
      <c r="F227" s="112"/>
    </row>
    <row r="228" spans="6:6" s="6" customFormat="1" ht="15.75" x14ac:dyDescent="0.25">
      <c r="F228" s="112"/>
    </row>
    <row r="229" spans="6:6" s="6" customFormat="1" ht="15.75" x14ac:dyDescent="0.25">
      <c r="F229" s="112"/>
    </row>
    <row r="230" spans="6:6" s="6" customFormat="1" ht="15.75" x14ac:dyDescent="0.25">
      <c r="F230" s="112"/>
    </row>
  </sheetData>
  <mergeCells count="47">
    <mergeCell ref="A170:G170"/>
    <mergeCell ref="A171:G171"/>
    <mergeCell ref="A165:G165"/>
    <mergeCell ref="A166:G166"/>
    <mergeCell ref="A167:G167"/>
    <mergeCell ref="A168:G168"/>
    <mergeCell ref="A169:G169"/>
    <mergeCell ref="A1:G1"/>
    <mergeCell ref="G152:G163"/>
    <mergeCell ref="A149:G149"/>
    <mergeCell ref="A173:G173"/>
    <mergeCell ref="A35:G35"/>
    <mergeCell ref="A2:G2"/>
    <mergeCell ref="E37:G37"/>
    <mergeCell ref="E53:G53"/>
    <mergeCell ref="A68:G68"/>
    <mergeCell ref="G25:G27"/>
    <mergeCell ref="G13:G15"/>
    <mergeCell ref="G8:G9"/>
    <mergeCell ref="G10:G12"/>
    <mergeCell ref="G23:G24"/>
    <mergeCell ref="A3:G3"/>
    <mergeCell ref="A4:G4"/>
    <mergeCell ref="A5:B5"/>
    <mergeCell ref="A19:G19"/>
    <mergeCell ref="E5:G5"/>
    <mergeCell ref="A36:G36"/>
    <mergeCell ref="G55:G66"/>
    <mergeCell ref="G39:G50"/>
    <mergeCell ref="A99:G99"/>
    <mergeCell ref="A52:G52"/>
    <mergeCell ref="E101:G101"/>
    <mergeCell ref="G87:G88"/>
    <mergeCell ref="G89:G91"/>
    <mergeCell ref="G92:G94"/>
    <mergeCell ref="G95:G97"/>
    <mergeCell ref="G72:G73"/>
    <mergeCell ref="G74:G76"/>
    <mergeCell ref="A83:G83"/>
    <mergeCell ref="G136:G147"/>
    <mergeCell ref="A116:G116"/>
    <mergeCell ref="A133:G133"/>
    <mergeCell ref="A132:G132"/>
    <mergeCell ref="A100:G100"/>
    <mergeCell ref="G119:G130"/>
    <mergeCell ref="G103:G114"/>
    <mergeCell ref="E117:G117"/>
  </mergeCells>
  <pageMargins left="0.62" right="0.19685039370078741" top="0.43307086614173229" bottom="0.35433070866141736"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3D3641-247A-484E-AC19-507634F15791}"/>
</file>

<file path=customXml/itemProps2.xml><?xml version="1.0" encoding="utf-8"?>
<ds:datastoreItem xmlns:ds="http://schemas.openxmlformats.org/officeDocument/2006/customXml" ds:itemID="{DCC44E46-315C-46EE-92A6-B19E91851BEC}"/>
</file>

<file path=customXml/itemProps3.xml><?xml version="1.0" encoding="utf-8"?>
<ds:datastoreItem xmlns:ds="http://schemas.openxmlformats.org/officeDocument/2006/customXml" ds:itemID="{37EEBF8C-9219-4C31-8D40-A3CEDE67ED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2021-2025</vt:lpstr>
      <vt:lpstr>'2021-2025'!Print_Area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2020-10-20T01:51:13Z</cp:lastPrinted>
  <dcterms:created xsi:type="dcterms:W3CDTF">2017-04-03T09:31:05Z</dcterms:created>
  <dcterms:modified xsi:type="dcterms:W3CDTF">2020-10-20T02:31:36Z</dcterms:modified>
</cp:coreProperties>
</file>