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60" windowWidth="20736" windowHeight="11100" activeTab="1"/>
  </bookViews>
  <sheets>
    <sheet name="KINH PHI GIA DOAN 2016-2020" sheetId="4" r:id="rId1"/>
    <sheet name="KINH PHI HO TRO 2023-2027" sheetId="3" r:id="rId2"/>
  </sheets>
  <definedNames>
    <definedName name="_xlnm.Print_Titles" localSheetId="1">'KINH PHI HO TRO 2023-2027'!$8:$10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12" i="3" l="1"/>
  <c r="L12" i="3"/>
  <c r="L17" i="3"/>
  <c r="L16" i="3"/>
  <c r="J17" i="3"/>
  <c r="J16" i="3"/>
  <c r="H17" i="3"/>
  <c r="H16" i="3"/>
  <c r="F17" i="3"/>
  <c r="F16" i="3"/>
  <c r="L14" i="3"/>
  <c r="L13" i="3"/>
  <c r="J14" i="3"/>
  <c r="J13" i="3"/>
  <c r="J12" i="3"/>
  <c r="H14" i="3"/>
  <c r="H13" i="3"/>
  <c r="D17" i="3"/>
  <c r="D16" i="3"/>
  <c r="F14" i="3"/>
  <c r="F13" i="3"/>
  <c r="F12" i="3"/>
  <c r="D14" i="3"/>
  <c r="D13" i="3"/>
  <c r="E11" i="3"/>
  <c r="G11" i="3"/>
  <c r="K11" i="3"/>
  <c r="I11" i="3"/>
  <c r="H10" i="4" l="1"/>
  <c r="G10" i="4"/>
  <c r="F10" i="4"/>
  <c r="E10" i="4"/>
  <c r="D10" i="4"/>
  <c r="C10" i="4"/>
  <c r="I9" i="4"/>
  <c r="I8" i="4"/>
  <c r="I7" i="4"/>
  <c r="I6" i="4"/>
  <c r="I10" i="4" l="1"/>
  <c r="E15" i="3" l="1"/>
  <c r="G15" i="3"/>
  <c r="I15" i="3"/>
  <c r="I18" i="3" s="1"/>
  <c r="K15" i="3"/>
  <c r="K18" i="3" s="1"/>
  <c r="C11" i="3"/>
  <c r="D15" i="3"/>
  <c r="D12" i="3"/>
  <c r="H15" i="3" l="1"/>
  <c r="J15" i="3"/>
  <c r="L15" i="3"/>
  <c r="F15" i="3"/>
  <c r="G18" i="3"/>
  <c r="E18" i="3"/>
  <c r="C18" i="3"/>
  <c r="D11" i="3"/>
  <c r="D18" i="3" s="1"/>
  <c r="H11" i="3"/>
  <c r="H18" i="3" s="1"/>
  <c r="F11" i="3"/>
  <c r="L11" i="3"/>
  <c r="J11" i="3"/>
  <c r="M12" i="3"/>
  <c r="M13" i="3"/>
  <c r="M14" i="3"/>
  <c r="L18" i="3" l="1"/>
  <c r="J18" i="3"/>
  <c r="F18" i="3"/>
  <c r="M11" i="3"/>
  <c r="M16" i="3"/>
  <c r="M17" i="3"/>
  <c r="M15" i="3" l="1"/>
  <c r="M18" i="3" s="1"/>
</calcChain>
</file>

<file path=xl/sharedStrings.xml><?xml version="1.0" encoding="utf-8"?>
<sst xmlns="http://schemas.openxmlformats.org/spreadsheetml/2006/main" count="54" uniqueCount="46">
  <si>
    <t>STT</t>
  </si>
  <si>
    <t>CỘNG HÒA XÃ HỘI CHỦ NGHĨA VIỆT NAM</t>
  </si>
  <si>
    <t>TỈNH ĐỒNG NAI</t>
  </si>
  <si>
    <t>ỦY BAN NHÂN DÂN</t>
  </si>
  <si>
    <t>Đơn vị tính: đồng</t>
  </si>
  <si>
    <t>Tên đơn vị</t>
  </si>
  <si>
    <t>Ghi chú</t>
  </si>
  <si>
    <t>Kinh phí hỗ trợ 2023</t>
  </si>
  <si>
    <t>Kinh phí hỗ trợ 2024</t>
  </si>
  <si>
    <t>Kinh phí hỗ trợ 2025</t>
  </si>
  <si>
    <t>Kinh phí hỗ trợ 2026</t>
  </si>
  <si>
    <t>Kinh phí hỗ trợ 2027</t>
  </si>
  <si>
    <t>Tổng số viên chức</t>
  </si>
  <si>
    <t>Thành tiền/12 tháng</t>
  </si>
  <si>
    <t>II.</t>
  </si>
  <si>
    <t>I.</t>
  </si>
  <si>
    <t>DỰ KIẾN KINH PHÍ HỖ TRỢ  GIAI ĐOẠN 2023 - 2027</t>
  </si>
  <si>
    <t>(Đính kèm Tờ trình số:             /TTr-UBND ngày       tháng     năm 2023 của UBND tỉnh Đồng Nai)</t>
  </si>
  <si>
    <t>Viên chức không giữ chức danh nghề nghiệp quản lý bảo vệ rừng đang làm việc tại các Ban quản lý rừng phòng hộ Tân Phú, Ban quản lý rừng phòng hộ Long Thành, Ban quản lý rừng phòng hộ Xuân Lộc trực thuộc Sở Nông nghiệp và phát triển nông thôn Đồng Nai</t>
  </si>
  <si>
    <t xml:space="preserve">Viên chức giữ chức danh nghề nghiệp quản lý bảo vệ rừng viên chính, hạng II, mã số: V.03.10.28 </t>
  </si>
  <si>
    <t xml:space="preserve">Viên chức giữ chức danh nghề nghiệp quản lý bảo vệ rừng viên, hạng III, mã số: V.03.10.29 </t>
  </si>
  <si>
    <t xml:space="preserve">Viên chức giữ chức danh nghề nghiệp kỹ thuật viên bảo vệ rừng, hạng IV– mã số: V.03.10.30 </t>
  </si>
  <si>
    <t xml:space="preserve">Viên chức có trình độ từ đại học trở lên </t>
  </si>
  <si>
    <t xml:space="preserve">Viên chức có trình độ dưới Đại học </t>
  </si>
  <si>
    <t>Độc lập - Tự do - Hạnh phúc</t>
  </si>
  <si>
    <t>Tổng cộng: I+II</t>
  </si>
  <si>
    <t>TT</t>
  </si>
  <si>
    <t>Đơn vị</t>
  </si>
  <si>
    <t>Tổng</t>
  </si>
  <si>
    <t>Số lượng viên chức BVR (người)</t>
  </si>
  <si>
    <r>
      <t xml:space="preserve">Hỗ trợ phụ cấp ưu đãi nghề 10% </t>
    </r>
    <r>
      <rPr>
        <sz val="12"/>
        <color theme="1"/>
        <rFont val="Times New Roman"/>
        <family val="1"/>
      </rPr>
      <t>(nghìn đồng)</t>
    </r>
  </si>
  <si>
    <t>Tổng 05 năm 2016-2020</t>
  </si>
  <si>
    <t>Năm 2016</t>
  </si>
  <si>
    <t>Năm 2017</t>
  </si>
  <si>
    <t>Năm 2018</t>
  </si>
  <si>
    <t>Năm 2019</t>
  </si>
  <si>
    <t>Năm 2020</t>
  </si>
  <si>
    <r>
      <t>Ban quản lý rừng phòng hộ Tân Phú (</t>
    </r>
    <r>
      <rPr>
        <sz val="11"/>
        <color theme="1"/>
        <rFont val="Times New Roman"/>
        <family val="1"/>
      </rPr>
      <t>BQLRPH 600 sáp nhập tháng 6/2019)</t>
    </r>
  </si>
  <si>
    <t>Ban quản lý rừng phòng hộ Long Thành</t>
  </si>
  <si>
    <t>Ban quản lý rừng phòng hộ Xuân Lộc</t>
  </si>
  <si>
    <r>
      <t xml:space="preserve">Trung tâm dịch vụ Nông nghiệp tỉnh (Trung tâm lâm nghiệp Biên Hòa </t>
    </r>
    <r>
      <rPr>
        <sz val="11"/>
        <color theme="1"/>
        <rFont val="Times New Roman"/>
        <family val="1"/>
      </rPr>
      <t>sáp nhập tháng 7/2019</t>
    </r>
    <r>
      <rPr>
        <sz val="12"/>
        <color theme="1"/>
        <rFont val="Times New Roman"/>
        <family val="1"/>
      </rPr>
      <t>)</t>
    </r>
  </si>
  <si>
    <t>CỘNG HÒA XÃ HỘI CHỦ NGHĨA VIỆT NAM
Độc lập - Tự do - Hạnh phúc</t>
  </si>
  <si>
    <r>
      <t xml:space="preserve">UBND TỈNH ĐỒNG NAI
</t>
    </r>
    <r>
      <rPr>
        <b/>
        <sz val="14"/>
        <rFont val="Times New Roman"/>
        <family val="1"/>
      </rPr>
      <t>SỞ NÔNG NGHIỆP VÀ PTNT</t>
    </r>
  </si>
  <si>
    <t xml:space="preserve">Tổng số tiền chi hỗ trợ lực lượng bảo vệ rừng hưởng chế độ phụ cấp ưu đãi nghề kiểm lâm (10%) 
trong giai đoạn từ năm 2016-2020: 5.135.375 
</t>
  </si>
  <si>
    <t>Tổng cộng giai đoạn 2023-2027</t>
  </si>
  <si>
    <t>Viên chức giữ chức danh nghề nghiệp quản lý bảo vệ rừng làm việc tại các Ban quản lý rừng phòng hộ Tân Phú, Ban quản lý rừng phòng hộ Long Thành, Ban quản lý rừng phòng hộ Xuân Lộc, Trung tâm dịch vụ Nông nghiệp tỉnh trực thuộc Sở Nông nghiệp và phát triển nông thôn Đồng Nai và Trung tâm Văn hóa, Thông tin -Thể thao huyện Xuân Lộc trực thuộc UBND huyện Xuân Lộc.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</si>
</sst>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7" x14ac:knownFonts="1">
    <font>
      <sz val="14"/>
      <name val="Times New Roman"/>
    </font>
    <font>
      <b/>
      <sz val="14"/>
      <name val="Times New Roman"/>
      <family val="1"/>
    </font>
    <font>
      <sz val="8"/>
      <name val="Times New Roman"/>
      <family val="1"/>
    </font>
    <font>
      <sz val="10"/>
      <name val="Times New Roman"/>
      <family val="1"/>
    </font>
    <font>
      <sz val="8"/>
      <name val="Times New Roman"/>
      <family val="1"/>
    </font>
    <font>
      <b/>
      <sz val="10"/>
      <name val="Times New Roman"/>
      <family val="1"/>
    </font>
    <font>
      <sz val="14"/>
      <name val="Times New Roman"/>
      <family val="1"/>
    </font>
    <font>
      <b/>
      <sz val="13"/>
      <name val="Times New Roman"/>
      <family val="1"/>
    </font>
    <font>
      <i/>
      <sz val="14"/>
      <name val="Times New Roman"/>
      <family val="1"/>
    </font>
    <font>
      <i/>
      <sz val="10"/>
      <name val="Times New Roman"/>
      <family val="1"/>
    </font>
    <font>
      <b/>
      <sz val="12"/>
      <name val="Times New Roman"/>
      <family val="1"/>
    </font>
    <font>
      <sz val="12"/>
      <name val="Times New Roman"/>
      <family val="1"/>
    </font>
    <font>
      <sz val="14"/>
      <name val="Times New Roman"/>
    </font>
    <font>
      <b/>
      <sz val="12"/>
      <color theme="1"/>
      <name val="Times New Roman"/>
      <family val="1"/>
    </font>
    <font>
      <sz val="12"/>
      <color theme="1"/>
      <name val="Times New Roman"/>
      <family val="1"/>
    </font>
    <font>
      <sz val="11"/>
      <color theme="1"/>
      <name val="Times New Roman"/>
      <family val="1"/>
    </font>
    <font>
      <b/>
      <sz val="14"/>
      <color rgb="FF00000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s>
  <cellStyleXfs count="2">
    <xf numFmtId="0" fontId="0" fillId="0" borderId="0"/>
    <xf numFmtId="164" fontId="12" fillId="0" borderId="0" applyFont="0" applyFill="0" applyBorder="0" applyAlignment="0" applyProtection="0"/>
  </cellStyleXfs>
  <cellXfs count="55">
    <xf numFmtId="0" fontId="0" fillId="0" borderId="0" xfId="0"/>
    <xf numFmtId="3" fontId="10"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10" fillId="0" borderId="0" xfId="0" applyNumberFormat="1" applyFont="1"/>
    <xf numFmtId="3" fontId="10" fillId="0" borderId="1" xfId="0" quotePrefix="1" applyNumberFormat="1"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5" fontId="14" fillId="0" borderId="1" xfId="1" applyNumberFormat="1" applyFont="1" applyBorder="1" applyAlignment="1">
      <alignment horizontal="center" vertical="center" wrapText="1"/>
    </xf>
    <xf numFmtId="165" fontId="13" fillId="0" borderId="1" xfId="1" applyNumberFormat="1" applyFont="1" applyBorder="1" applyAlignment="1">
      <alignment horizontal="center" vertical="center" wrapText="1"/>
    </xf>
    <xf numFmtId="0" fontId="14" fillId="0" borderId="1" xfId="0" applyFont="1" applyBorder="1" applyAlignment="1">
      <alignment horizontal="left" vertical="center" wrapText="1"/>
    </xf>
    <xf numFmtId="0" fontId="16" fillId="0" borderId="0" xfId="0" applyFont="1" applyAlignment="1"/>
    <xf numFmtId="3" fontId="7" fillId="0" borderId="0" xfId="0" applyNumberFormat="1" applyFont="1" applyAlignment="1">
      <alignment horizontal="center"/>
    </xf>
    <xf numFmtId="3" fontId="1" fillId="0" borderId="0" xfId="0" applyNumberFormat="1" applyFont="1"/>
    <xf numFmtId="3" fontId="1" fillId="0" borderId="0" xfId="0" applyNumberFormat="1" applyFont="1" applyAlignment="1">
      <alignment wrapText="1"/>
    </xf>
    <xf numFmtId="3" fontId="2" fillId="0" borderId="0" xfId="0" applyNumberFormat="1" applyFont="1"/>
    <xf numFmtId="3" fontId="6" fillId="0" borderId="0" xfId="0" applyNumberFormat="1" applyFont="1"/>
    <xf numFmtId="3" fontId="5" fillId="0" borderId="4" xfId="0" applyNumberFormat="1" applyFont="1" applyBorder="1"/>
    <xf numFmtId="3" fontId="5" fillId="0" borderId="4" xfId="0" applyNumberFormat="1" applyFont="1" applyBorder="1" applyAlignment="1">
      <alignment wrapText="1"/>
    </xf>
    <xf numFmtId="3" fontId="3" fillId="0" borderId="0" xfId="0" applyNumberFormat="1" applyFont="1"/>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9" fillId="0" borderId="9" xfId="0" applyNumberFormat="1" applyFont="1" applyBorder="1" applyAlignment="1">
      <alignment horizontal="center"/>
    </xf>
    <xf numFmtId="3" fontId="9" fillId="0" borderId="9" xfId="0" applyNumberFormat="1" applyFont="1" applyBorder="1" applyAlignment="1">
      <alignment horizontal="center" wrapText="1"/>
    </xf>
    <xf numFmtId="3" fontId="9" fillId="0" borderId="5" xfId="0" applyNumberFormat="1" applyFont="1" applyBorder="1" applyAlignment="1">
      <alignment horizontal="center" wrapText="1"/>
    </xf>
    <xf numFmtId="3" fontId="5" fillId="0" borderId="0" xfId="0" applyNumberFormat="1" applyFont="1"/>
    <xf numFmtId="3" fontId="10" fillId="0" borderId="1" xfId="0" applyNumberFormat="1" applyFont="1" applyBorder="1"/>
    <xf numFmtId="3" fontId="11" fillId="0" borderId="1" xfId="0" applyNumberFormat="1" applyFont="1" applyBorder="1" applyAlignment="1">
      <alignment horizontal="center" vertical="center"/>
    </xf>
    <xf numFmtId="3" fontId="11" fillId="0" borderId="1" xfId="0" quotePrefix="1" applyNumberFormat="1" applyFont="1" applyBorder="1" applyAlignment="1">
      <alignment horizontal="left" vertical="center" wrapText="1"/>
    </xf>
    <xf numFmtId="3" fontId="11" fillId="0" borderId="1" xfId="0" applyNumberFormat="1" applyFont="1" applyBorder="1"/>
    <xf numFmtId="3" fontId="10" fillId="0" borderId="1" xfId="0" quotePrefix="1" applyNumberFormat="1" applyFont="1" applyBorder="1" applyAlignment="1">
      <alignment horizontal="left" vertical="center" wrapText="1"/>
    </xf>
    <xf numFmtId="3" fontId="3" fillId="0" borderId="0" xfId="0" applyNumberFormat="1" applyFont="1" applyAlignment="1">
      <alignment horizontal="center"/>
    </xf>
    <xf numFmtId="3" fontId="5" fillId="0" borderId="0" xfId="0" quotePrefix="1" applyNumberFormat="1" applyFont="1" applyAlignment="1">
      <alignment wrapText="1"/>
    </xf>
    <xf numFmtId="3" fontId="6" fillId="0" borderId="0" xfId="0" applyNumberFormat="1" applyFont="1" applyAlignment="1">
      <alignment wrapText="1"/>
    </xf>
    <xf numFmtId="3" fontId="6" fillId="0" borderId="0" xfId="0" applyNumberFormat="1" applyFont="1" applyAlignment="1">
      <alignment horizontal="center"/>
    </xf>
    <xf numFmtId="0" fontId="13" fillId="0" borderId="1"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16" fillId="0" borderId="4" xfId="0" applyFont="1" applyBorder="1" applyAlignment="1">
      <alignment horizontal="center" wrapText="1"/>
    </xf>
    <xf numFmtId="3" fontId="1" fillId="0" borderId="0" xfId="0" applyNumberFormat="1" applyFont="1" applyAlignment="1">
      <alignment horizontal="center"/>
    </xf>
    <xf numFmtId="3" fontId="7" fillId="0" borderId="0" xfId="0" applyNumberFormat="1" applyFont="1" applyAlignment="1">
      <alignment horizontal="center"/>
    </xf>
    <xf numFmtId="3" fontId="5" fillId="0" borderId="0" xfId="0" applyNumberFormat="1" applyFont="1" applyAlignment="1">
      <alignment horizontal="center" wrapText="1"/>
    </xf>
    <xf numFmtId="3" fontId="5" fillId="0" borderId="2"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0" xfId="0" applyNumberFormat="1" applyFont="1" applyAlignment="1">
      <alignment horizontal="center"/>
    </xf>
    <xf numFmtId="3" fontId="3" fillId="0" borderId="0" xfId="0" applyNumberFormat="1" applyFont="1" applyAlignment="1">
      <alignment horizontal="left" wrapText="1"/>
    </xf>
    <xf numFmtId="3" fontId="10" fillId="0" borderId="7"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3" fontId="6" fillId="0" borderId="0" xfId="0" applyNumberFormat="1" applyFont="1" applyAlignment="1">
      <alignment horizontal="right"/>
    </xf>
    <xf numFmtId="3" fontId="8" fillId="0" borderId="0" xfId="0" applyNumberFormat="1" applyFont="1" applyAlignment="1">
      <alignment horizontal="center"/>
    </xf>
    <xf numFmtId="3" fontId="5" fillId="0" borderId="4" xfId="0" applyNumberFormat="1" applyFont="1" applyBorder="1" applyAlignment="1">
      <alignment horizontal="center"/>
    </xf>
    <xf numFmtId="3" fontId="5" fillId="0" borderId="7" xfId="0" applyNumberFormat="1" applyFont="1" applyBorder="1" applyAlignment="1">
      <alignment horizontal="center" vertical="center" wrapText="1"/>
    </xf>
    <xf numFmtId="3" fontId="5" fillId="0" borderId="8"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685800</xdr:colOff>
      <xdr:row>2</xdr:row>
      <xdr:rowOff>19050</xdr:rowOff>
    </xdr:from>
    <xdr:to>
      <xdr:col>2</xdr:col>
      <xdr:colOff>57150</xdr:colOff>
      <xdr:row>2</xdr:row>
      <xdr:rowOff>19050</xdr:rowOff>
    </xdr:to>
    <xdr:cxnSp macro="">
      <xdr:nvCxnSpPr>
        <xdr:cNvPr id="3" name="Straight Connector 2"/>
        <xdr:cNvCxnSpPr/>
      </xdr:nvCxnSpPr>
      <xdr:spPr>
        <a:xfrm>
          <a:off x="1447800" y="942975"/>
          <a:ext cx="962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2</xdr:row>
      <xdr:rowOff>19050</xdr:rowOff>
    </xdr:from>
    <xdr:to>
      <xdr:col>7</xdr:col>
      <xdr:colOff>1000125</xdr:colOff>
      <xdr:row>2</xdr:row>
      <xdr:rowOff>19050</xdr:rowOff>
    </xdr:to>
    <xdr:cxnSp macro="">
      <xdr:nvCxnSpPr>
        <xdr:cNvPr id="5" name="Straight Connector 4"/>
        <xdr:cNvCxnSpPr/>
      </xdr:nvCxnSpPr>
      <xdr:spPr>
        <a:xfrm>
          <a:off x="6238875" y="942975"/>
          <a:ext cx="20002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xdr:row>
      <xdr:rowOff>95250</xdr:rowOff>
    </xdr:from>
    <xdr:to>
      <xdr:col>1</xdr:col>
      <xdr:colOff>1009650</xdr:colOff>
      <xdr:row>4</xdr:row>
      <xdr:rowOff>114300</xdr:rowOff>
    </xdr:to>
    <xdr:sp macro="" textlink="">
      <xdr:nvSpPr>
        <xdr:cNvPr id="5" name="Rectangle 4">
          <a:extLst>
            <a:ext uri="{FF2B5EF4-FFF2-40B4-BE49-F238E27FC236}">
              <a16:creationId xmlns:a16="http://schemas.microsoft.com/office/drawing/2014/main" xmlns="" id="{00000000-0008-0000-0300-000005000000}"/>
            </a:ext>
          </a:extLst>
        </xdr:cNvPr>
        <xdr:cNvSpPr/>
      </xdr:nvSpPr>
      <xdr:spPr>
        <a:xfrm>
          <a:off x="104775" y="504825"/>
          <a:ext cx="1209675" cy="3048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dự</a:t>
          </a:r>
          <a:r>
            <a:rPr lang="en-US" sz="1100" b="1">
              <a:solidFill>
                <a:sysClr val="windowText" lastClr="000000"/>
              </a:solidFill>
              <a:latin typeface="Times New Roman" panose="02020603050405020304" pitchFamily="18" charset="0"/>
              <a:cs typeface="Times New Roman" panose="02020603050405020304" pitchFamily="18" charset="0"/>
            </a:rPr>
            <a:t>DỰ</a:t>
          </a:r>
          <a:r>
            <a:rPr lang="en-US" sz="1100" b="1" baseline="0">
              <a:solidFill>
                <a:sysClr val="windowText" lastClr="000000"/>
              </a:solidFill>
              <a:latin typeface="Times New Roman" panose="02020603050405020304" pitchFamily="18" charset="0"/>
              <a:cs typeface="Times New Roman" panose="02020603050405020304" pitchFamily="18" charset="0"/>
            </a:rPr>
            <a:t> THẢO</a:t>
          </a:r>
          <a:endParaRPr lang="en-US" sz="1100" b="1"/>
        </a:p>
      </xdr:txBody>
    </xdr:sp>
    <xdr:clientData/>
  </xdr:twoCellAnchor>
  <xdr:twoCellAnchor>
    <xdr:from>
      <xdr:col>1</xdr:col>
      <xdr:colOff>1095375</xdr:colOff>
      <xdr:row>3</xdr:row>
      <xdr:rowOff>9525</xdr:rowOff>
    </xdr:from>
    <xdr:to>
      <xdr:col>2</xdr:col>
      <xdr:colOff>180975</xdr:colOff>
      <xdr:row>3</xdr:row>
      <xdr:rowOff>9525</xdr:rowOff>
    </xdr:to>
    <xdr:cxnSp macro="">
      <xdr:nvCxnSpPr>
        <xdr:cNvPr id="4" name="Straight Connector 3"/>
        <xdr:cNvCxnSpPr/>
      </xdr:nvCxnSpPr>
      <xdr:spPr>
        <a:xfrm>
          <a:off x="1400175" y="657225"/>
          <a:ext cx="361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133350</xdr:colOff>
      <xdr:row>3</xdr:row>
      <xdr:rowOff>38100</xdr:rowOff>
    </xdr:from>
    <xdr:to>
      <xdr:col>12</xdr:col>
      <xdr:colOff>695325</xdr:colOff>
      <xdr:row>3</xdr:row>
      <xdr:rowOff>38100</xdr:rowOff>
    </xdr:to>
    <xdr:cxnSp macro="">
      <xdr:nvCxnSpPr>
        <xdr:cNvPr id="7" name="Straight Connector 6"/>
        <xdr:cNvCxnSpPr/>
      </xdr:nvCxnSpPr>
      <xdr:spPr>
        <a:xfrm>
          <a:off x="7429500" y="685800"/>
          <a:ext cx="2028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
  <sheetViews>
    <sheetView workbookViewId="0">
      <selection activeCell="H10" sqref="H10"/>
    </sheetView>
  </sheetViews>
  <sheetFormatPr defaultRowHeight="18" x14ac:dyDescent="0.35"/>
  <cols>
    <col min="1" max="1" width="4.54296875" customWidth="1"/>
    <col min="2" max="2" width="18.54296875" customWidth="1"/>
    <col min="4" max="4" width="11.90625" customWidth="1"/>
    <col min="5" max="5" width="11.6328125" customWidth="1"/>
    <col min="6" max="6" width="12.6328125" customWidth="1"/>
    <col min="7" max="7" width="11.90625" customWidth="1"/>
    <col min="8" max="8" width="12.36328125" customWidth="1"/>
    <col min="9" max="9" width="13.90625" customWidth="1"/>
  </cols>
  <sheetData>
    <row r="2" spans="1:10" ht="54" customHeight="1" x14ac:dyDescent="0.35">
      <c r="A2" s="36" t="s">
        <v>42</v>
      </c>
      <c r="B2" s="37"/>
      <c r="C2" s="37"/>
      <c r="D2" s="37"/>
      <c r="F2" s="38" t="s">
        <v>41</v>
      </c>
      <c r="G2" s="39"/>
      <c r="H2" s="39"/>
      <c r="I2" s="39"/>
    </row>
    <row r="3" spans="1:10" ht="64.5" customHeight="1" x14ac:dyDescent="0.35">
      <c r="A3" s="40" t="s">
        <v>43</v>
      </c>
      <c r="B3" s="40"/>
      <c r="C3" s="40"/>
      <c r="D3" s="40"/>
      <c r="E3" s="40"/>
      <c r="F3" s="40"/>
      <c r="G3" s="40"/>
      <c r="H3" s="40"/>
      <c r="I3" s="40"/>
      <c r="J3" s="11"/>
    </row>
    <row r="4" spans="1:10" ht="33" customHeight="1" x14ac:dyDescent="0.35">
      <c r="A4" s="35" t="s">
        <v>26</v>
      </c>
      <c r="B4" s="35" t="s">
        <v>27</v>
      </c>
      <c r="C4" s="35" t="s">
        <v>29</v>
      </c>
      <c r="D4" s="35" t="s">
        <v>30</v>
      </c>
      <c r="E4" s="35"/>
      <c r="F4" s="35"/>
      <c r="G4" s="35"/>
      <c r="H4" s="35"/>
      <c r="I4" s="35" t="s">
        <v>31</v>
      </c>
    </row>
    <row r="5" spans="1:10" ht="43.5" customHeight="1" x14ac:dyDescent="0.35">
      <c r="A5" s="35"/>
      <c r="B5" s="35"/>
      <c r="C5" s="35"/>
      <c r="D5" s="6" t="s">
        <v>32</v>
      </c>
      <c r="E5" s="6" t="s">
        <v>33</v>
      </c>
      <c r="F5" s="6" t="s">
        <v>34</v>
      </c>
      <c r="G5" s="6" t="s">
        <v>35</v>
      </c>
      <c r="H5" s="6" t="s">
        <v>36</v>
      </c>
      <c r="I5" s="35"/>
    </row>
    <row r="6" spans="1:10" ht="51" customHeight="1" x14ac:dyDescent="0.35">
      <c r="A6" s="7">
        <v>1</v>
      </c>
      <c r="B6" s="10" t="s">
        <v>37</v>
      </c>
      <c r="C6" s="7">
        <v>96</v>
      </c>
      <c r="D6" s="8">
        <v>554880</v>
      </c>
      <c r="E6" s="8">
        <v>478850</v>
      </c>
      <c r="F6" s="8">
        <v>503251</v>
      </c>
      <c r="G6" s="8">
        <v>468728</v>
      </c>
      <c r="H6" s="8">
        <v>491383</v>
      </c>
      <c r="I6" s="8">
        <f>SUM(D6:H6)</f>
        <v>2497092</v>
      </c>
    </row>
    <row r="7" spans="1:10" ht="45.75" customHeight="1" x14ac:dyDescent="0.35">
      <c r="A7" s="7">
        <v>2</v>
      </c>
      <c r="B7" s="10" t="s">
        <v>38</v>
      </c>
      <c r="C7" s="7">
        <v>38</v>
      </c>
      <c r="D7" s="8">
        <v>252805</v>
      </c>
      <c r="E7" s="8">
        <v>259182</v>
      </c>
      <c r="F7" s="8">
        <v>248958</v>
      </c>
      <c r="G7" s="8">
        <v>253629</v>
      </c>
      <c r="H7" s="8">
        <v>217618</v>
      </c>
      <c r="I7" s="8">
        <f t="shared" ref="I7:I9" si="0">SUM(D7:H7)</f>
        <v>1232192</v>
      </c>
    </row>
    <row r="8" spans="1:10" ht="49.5" customHeight="1" x14ac:dyDescent="0.35">
      <c r="A8" s="7">
        <v>3</v>
      </c>
      <c r="B8" s="10" t="s">
        <v>39</v>
      </c>
      <c r="C8" s="7">
        <v>39</v>
      </c>
      <c r="D8" s="8">
        <v>199910</v>
      </c>
      <c r="E8" s="8">
        <v>222100</v>
      </c>
      <c r="F8" s="8">
        <v>235700</v>
      </c>
      <c r="G8" s="8">
        <v>250500</v>
      </c>
      <c r="H8" s="8">
        <v>246500</v>
      </c>
      <c r="I8" s="8">
        <f t="shared" si="0"/>
        <v>1154710</v>
      </c>
    </row>
    <row r="9" spans="1:10" ht="75" customHeight="1" x14ac:dyDescent="0.35">
      <c r="A9" s="7">
        <v>4</v>
      </c>
      <c r="B9" s="10" t="s">
        <v>40</v>
      </c>
      <c r="C9" s="7">
        <v>10</v>
      </c>
      <c r="D9" s="8">
        <v>58799</v>
      </c>
      <c r="E9" s="8">
        <v>49848</v>
      </c>
      <c r="F9" s="8">
        <v>46704</v>
      </c>
      <c r="G9" s="8">
        <v>50794</v>
      </c>
      <c r="H9" s="8">
        <v>45236</v>
      </c>
      <c r="I9" s="8">
        <f t="shared" si="0"/>
        <v>251381</v>
      </c>
    </row>
    <row r="10" spans="1:10" ht="42" customHeight="1" x14ac:dyDescent="0.35">
      <c r="A10" s="35" t="s">
        <v>28</v>
      </c>
      <c r="B10" s="35"/>
      <c r="C10" s="6">
        <f>SUM(C6:C9)</f>
        <v>183</v>
      </c>
      <c r="D10" s="9">
        <f t="shared" ref="D10:I10" si="1">SUM(D6:D9)</f>
        <v>1066394</v>
      </c>
      <c r="E10" s="9">
        <f t="shared" si="1"/>
        <v>1009980</v>
      </c>
      <c r="F10" s="9">
        <f t="shared" si="1"/>
        <v>1034613</v>
      </c>
      <c r="G10" s="9">
        <f t="shared" si="1"/>
        <v>1023651</v>
      </c>
      <c r="H10" s="9">
        <f t="shared" si="1"/>
        <v>1000737</v>
      </c>
      <c r="I10" s="9">
        <f t="shared" si="1"/>
        <v>5135375</v>
      </c>
    </row>
  </sheetData>
  <mergeCells count="9">
    <mergeCell ref="A10:B10"/>
    <mergeCell ref="A2:D2"/>
    <mergeCell ref="F2:I2"/>
    <mergeCell ref="A4:A5"/>
    <mergeCell ref="B4:B5"/>
    <mergeCell ref="C4:C5"/>
    <mergeCell ref="D4:H4"/>
    <mergeCell ref="I4:I5"/>
    <mergeCell ref="A3:I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1"/>
  <sheetViews>
    <sheetView tabSelected="1" workbookViewId="0">
      <selection activeCell="D18" sqref="D18"/>
    </sheetView>
  </sheetViews>
  <sheetFormatPr defaultColWidth="8.90625" defaultRowHeight="18" x14ac:dyDescent="0.35"/>
  <cols>
    <col min="1" max="1" width="3.54296875" style="16" customWidth="1"/>
    <col min="2" max="2" width="22.81640625" style="33" customWidth="1"/>
    <col min="3" max="3" width="4.6328125" style="16" customWidth="1"/>
    <col min="4" max="4" width="11.6328125" style="34" customWidth="1"/>
    <col min="5" max="5" width="5.453125" style="34" customWidth="1"/>
    <col min="6" max="6" width="11.1796875" style="34" customWidth="1"/>
    <col min="7" max="7" width="4.6328125" style="16" customWidth="1"/>
    <col min="8" max="8" width="11.36328125" style="16" customWidth="1"/>
    <col min="9" max="9" width="6" style="16" customWidth="1"/>
    <col min="10" max="10" width="11.6328125" style="16" customWidth="1"/>
    <col min="11" max="11" width="5" style="16" customWidth="1"/>
    <col min="12" max="12" width="12.08984375" style="16" customWidth="1"/>
    <col min="13" max="13" width="15.54296875" style="16" customWidth="1"/>
    <col min="14" max="14" width="7.6328125" style="16" customWidth="1"/>
    <col min="15" max="15" width="8.90625" style="16"/>
    <col min="16" max="16" width="19.54296875" style="16" customWidth="1"/>
    <col min="17" max="17" width="8.90625" style="16"/>
    <col min="18" max="18" width="9.54296875" style="16" bestFit="1" customWidth="1"/>
    <col min="19" max="16384" width="8.90625" style="16"/>
  </cols>
  <sheetData>
    <row r="2" spans="1:14" s="13" customFormat="1" ht="17.25" customHeight="1" x14ac:dyDescent="0.3">
      <c r="A2" s="42" t="s">
        <v>3</v>
      </c>
      <c r="B2" s="42"/>
      <c r="C2" s="42"/>
      <c r="D2" s="42"/>
      <c r="E2" s="42"/>
      <c r="F2" s="12"/>
      <c r="G2" s="12"/>
      <c r="J2" s="12"/>
      <c r="K2" s="12"/>
      <c r="L2" s="12" t="s">
        <v>1</v>
      </c>
    </row>
    <row r="3" spans="1:14" s="13" customFormat="1" ht="15" customHeight="1" x14ac:dyDescent="0.3">
      <c r="A3" s="42" t="s">
        <v>2</v>
      </c>
      <c r="B3" s="42"/>
      <c r="C3" s="42"/>
      <c r="D3" s="42"/>
      <c r="E3" s="42"/>
      <c r="F3" s="12"/>
      <c r="G3" s="12"/>
      <c r="J3" s="41" t="s">
        <v>24</v>
      </c>
      <c r="K3" s="41"/>
      <c r="L3" s="41"/>
      <c r="M3" s="41"/>
      <c r="N3" s="41"/>
    </row>
    <row r="4" spans="1:14" s="15" customFormat="1" ht="22.5" customHeight="1" x14ac:dyDescent="0.35">
      <c r="A4" s="13"/>
      <c r="B4" s="14"/>
      <c r="C4" s="13"/>
      <c r="D4" s="13"/>
      <c r="E4" s="13"/>
      <c r="F4" s="13"/>
      <c r="G4" s="13"/>
      <c r="J4" s="50"/>
      <c r="K4" s="50"/>
      <c r="L4" s="50"/>
      <c r="M4" s="50"/>
      <c r="N4" s="50"/>
    </row>
    <row r="5" spans="1:14" ht="17.25" customHeight="1" x14ac:dyDescent="0.35">
      <c r="A5" s="41" t="s">
        <v>16</v>
      </c>
      <c r="B5" s="41"/>
      <c r="C5" s="41"/>
      <c r="D5" s="41"/>
      <c r="E5" s="41"/>
      <c r="F5" s="41"/>
      <c r="G5" s="41"/>
      <c r="H5" s="41"/>
      <c r="I5" s="41"/>
      <c r="J5" s="41"/>
      <c r="K5" s="41"/>
      <c r="L5" s="41"/>
      <c r="M5" s="41"/>
    </row>
    <row r="6" spans="1:14" x14ac:dyDescent="0.35">
      <c r="A6" s="51" t="s">
        <v>17</v>
      </c>
      <c r="B6" s="51"/>
      <c r="C6" s="51"/>
      <c r="D6" s="51"/>
      <c r="E6" s="51"/>
      <c r="F6" s="51"/>
      <c r="G6" s="51"/>
      <c r="H6" s="51"/>
      <c r="I6" s="51"/>
      <c r="J6" s="51"/>
      <c r="K6" s="51"/>
      <c r="L6" s="51"/>
      <c r="M6" s="51"/>
    </row>
    <row r="7" spans="1:14" ht="21.75" customHeight="1" x14ac:dyDescent="0.35">
      <c r="A7" s="17"/>
      <c r="B7" s="18"/>
      <c r="C7" s="17"/>
      <c r="D7" s="17"/>
      <c r="E7" s="17"/>
      <c r="F7" s="17"/>
      <c r="G7" s="17"/>
      <c r="L7" s="52" t="s">
        <v>4</v>
      </c>
      <c r="M7" s="52"/>
    </row>
    <row r="8" spans="1:14" s="19" customFormat="1" ht="18.75" customHeight="1" x14ac:dyDescent="0.25">
      <c r="A8" s="44" t="s">
        <v>0</v>
      </c>
      <c r="B8" s="44" t="s">
        <v>5</v>
      </c>
      <c r="C8" s="53" t="s">
        <v>7</v>
      </c>
      <c r="D8" s="54"/>
      <c r="E8" s="53" t="s">
        <v>8</v>
      </c>
      <c r="F8" s="54"/>
      <c r="G8" s="53" t="s">
        <v>9</v>
      </c>
      <c r="H8" s="54"/>
      <c r="I8" s="53" t="s">
        <v>10</v>
      </c>
      <c r="J8" s="54"/>
      <c r="K8" s="53" t="s">
        <v>11</v>
      </c>
      <c r="L8" s="54"/>
      <c r="M8" s="44" t="s">
        <v>44</v>
      </c>
      <c r="N8" s="44" t="s">
        <v>6</v>
      </c>
    </row>
    <row r="9" spans="1:14" s="19" customFormat="1" ht="51" customHeight="1" thickBot="1" x14ac:dyDescent="0.3">
      <c r="A9" s="45"/>
      <c r="B9" s="45"/>
      <c r="C9" s="20" t="s">
        <v>12</v>
      </c>
      <c r="D9" s="21" t="s">
        <v>13</v>
      </c>
      <c r="E9" s="20" t="s">
        <v>12</v>
      </c>
      <c r="F9" s="21" t="s">
        <v>13</v>
      </c>
      <c r="G9" s="20" t="s">
        <v>12</v>
      </c>
      <c r="H9" s="21" t="s">
        <v>13</v>
      </c>
      <c r="I9" s="20" t="s">
        <v>12</v>
      </c>
      <c r="J9" s="21" t="s">
        <v>13</v>
      </c>
      <c r="K9" s="20" t="s">
        <v>12</v>
      </c>
      <c r="L9" s="21" t="s">
        <v>13</v>
      </c>
      <c r="M9" s="45"/>
      <c r="N9" s="45"/>
    </row>
    <row r="10" spans="1:14" s="25" customFormat="1" ht="16.5" customHeight="1" thickTop="1" thickBot="1" x14ac:dyDescent="0.3">
      <c r="A10" s="22">
        <v>1</v>
      </c>
      <c r="B10" s="23">
        <v>2</v>
      </c>
      <c r="C10" s="22">
        <v>3</v>
      </c>
      <c r="D10" s="23">
        <v>4</v>
      </c>
      <c r="E10" s="22">
        <v>5</v>
      </c>
      <c r="F10" s="23">
        <v>6</v>
      </c>
      <c r="G10" s="22">
        <v>7</v>
      </c>
      <c r="H10" s="23">
        <v>8</v>
      </c>
      <c r="I10" s="22">
        <v>9</v>
      </c>
      <c r="J10" s="23">
        <v>10</v>
      </c>
      <c r="K10" s="22">
        <v>11</v>
      </c>
      <c r="L10" s="23">
        <v>12</v>
      </c>
      <c r="M10" s="22">
        <v>13</v>
      </c>
      <c r="N10" s="24">
        <v>14</v>
      </c>
    </row>
    <row r="11" spans="1:14" s="3" customFormat="1" ht="247.5" customHeight="1" thickTop="1" x14ac:dyDescent="0.3">
      <c r="A11" s="5" t="s">
        <v>15</v>
      </c>
      <c r="B11" s="30" t="s">
        <v>45</v>
      </c>
      <c r="C11" s="1">
        <f>SUM(C12:C14)</f>
        <v>170</v>
      </c>
      <c r="D11" s="1">
        <f t="shared" ref="D11:M11" si="0">SUM(D12:D14)</f>
        <v>5949600</v>
      </c>
      <c r="E11" s="1">
        <f>SUM(E12:E14)</f>
        <v>170</v>
      </c>
      <c r="F11" s="1">
        <f t="shared" si="0"/>
        <v>5980800</v>
      </c>
      <c r="G11" s="1">
        <f>SUM(G12:G14)</f>
        <v>170</v>
      </c>
      <c r="H11" s="1">
        <f t="shared" si="0"/>
        <v>6015600</v>
      </c>
      <c r="I11" s="1">
        <f>SUM(I12:I14)</f>
        <v>170</v>
      </c>
      <c r="J11" s="1">
        <f t="shared" si="0"/>
        <v>6039600</v>
      </c>
      <c r="K11" s="1">
        <f>SUM(K12:K14)</f>
        <v>170</v>
      </c>
      <c r="L11" s="1">
        <f t="shared" si="0"/>
        <v>6063600</v>
      </c>
      <c r="M11" s="1">
        <f t="shared" si="0"/>
        <v>30049200</v>
      </c>
      <c r="N11" s="26"/>
    </row>
    <row r="12" spans="1:14" s="3" customFormat="1" ht="81" customHeight="1" x14ac:dyDescent="0.3">
      <c r="A12" s="27">
        <v>1</v>
      </c>
      <c r="B12" s="28" t="s">
        <v>19</v>
      </c>
      <c r="C12" s="2">
        <v>0</v>
      </c>
      <c r="D12" s="2">
        <f>C12*2000000*12</f>
        <v>0</v>
      </c>
      <c r="E12" s="2">
        <v>2</v>
      </c>
      <c r="F12" s="2">
        <f>E12*3300*12</f>
        <v>79200</v>
      </c>
      <c r="G12" s="2">
        <v>5</v>
      </c>
      <c r="H12" s="2">
        <f>G12*3300*12</f>
        <v>198000</v>
      </c>
      <c r="I12" s="2">
        <v>5</v>
      </c>
      <c r="J12" s="2">
        <f>I12*3300*12</f>
        <v>198000</v>
      </c>
      <c r="K12" s="2">
        <v>5</v>
      </c>
      <c r="L12" s="2">
        <f>K12*3300*12</f>
        <v>198000</v>
      </c>
      <c r="M12" s="2">
        <f>SUM(D12,F12,H12,J12,L12)</f>
        <v>673200</v>
      </c>
      <c r="N12" s="29"/>
    </row>
    <row r="13" spans="1:14" s="3" customFormat="1" ht="72" customHeight="1" x14ac:dyDescent="0.3">
      <c r="A13" s="27">
        <v>2</v>
      </c>
      <c r="B13" s="28" t="s">
        <v>20</v>
      </c>
      <c r="C13" s="2">
        <v>99</v>
      </c>
      <c r="D13" s="2">
        <f>C13*3000*12</f>
        <v>3564000</v>
      </c>
      <c r="E13" s="2">
        <v>107</v>
      </c>
      <c r="F13" s="2">
        <f>E13*3000*12</f>
        <v>3852000</v>
      </c>
      <c r="G13" s="2">
        <v>114</v>
      </c>
      <c r="H13" s="2">
        <f>G13*3000*12</f>
        <v>4104000</v>
      </c>
      <c r="I13" s="2">
        <v>124</v>
      </c>
      <c r="J13" s="2">
        <f>I13*3000*12</f>
        <v>4464000</v>
      </c>
      <c r="K13" s="2">
        <v>134</v>
      </c>
      <c r="L13" s="2">
        <f>K13*3000*12</f>
        <v>4824000</v>
      </c>
      <c r="M13" s="2">
        <f>SUM(D13,F13,H13,J13,L13)</f>
        <v>20808000</v>
      </c>
      <c r="N13" s="29"/>
    </row>
    <row r="14" spans="1:14" s="3" customFormat="1" ht="69.75" customHeight="1" x14ac:dyDescent="0.3">
      <c r="A14" s="27">
        <v>3</v>
      </c>
      <c r="B14" s="28" t="s">
        <v>21</v>
      </c>
      <c r="C14" s="2">
        <v>71</v>
      </c>
      <c r="D14" s="2">
        <f>C14*2800*12</f>
        <v>2385600</v>
      </c>
      <c r="E14" s="2">
        <v>61</v>
      </c>
      <c r="F14" s="2">
        <f>E14*2800*12</f>
        <v>2049600</v>
      </c>
      <c r="G14" s="2">
        <v>51</v>
      </c>
      <c r="H14" s="2">
        <f>G14*2800*12</f>
        <v>1713600</v>
      </c>
      <c r="I14" s="2">
        <v>41</v>
      </c>
      <c r="J14" s="2">
        <f>I14*2800*12</f>
        <v>1377600</v>
      </c>
      <c r="K14" s="2">
        <v>31</v>
      </c>
      <c r="L14" s="2">
        <f>K14*2800*12</f>
        <v>1041600</v>
      </c>
      <c r="M14" s="2">
        <f t="shared" ref="M14:M17" si="1">SUM(D14,F14,H14,J14,L14)</f>
        <v>8568000</v>
      </c>
      <c r="N14" s="29"/>
    </row>
    <row r="15" spans="1:14" s="3" customFormat="1" ht="184.5" customHeight="1" x14ac:dyDescent="0.3">
      <c r="A15" s="5" t="s">
        <v>14</v>
      </c>
      <c r="B15" s="30" t="s">
        <v>18</v>
      </c>
      <c r="C15" s="4">
        <v>38</v>
      </c>
      <c r="D15" s="4">
        <f t="shared" ref="D15:M15" si="2">SUM(D16:D17)</f>
        <v>668400</v>
      </c>
      <c r="E15" s="4">
        <f t="shared" si="2"/>
        <v>38</v>
      </c>
      <c r="F15" s="4">
        <f t="shared" si="2"/>
        <v>672000</v>
      </c>
      <c r="G15" s="4">
        <f t="shared" si="2"/>
        <v>38</v>
      </c>
      <c r="H15" s="4">
        <f t="shared" si="2"/>
        <v>676800</v>
      </c>
      <c r="I15" s="4">
        <f t="shared" si="2"/>
        <v>38</v>
      </c>
      <c r="J15" s="4">
        <f t="shared" si="2"/>
        <v>676800</v>
      </c>
      <c r="K15" s="4">
        <f t="shared" si="2"/>
        <v>38</v>
      </c>
      <c r="L15" s="4">
        <f t="shared" si="2"/>
        <v>676800</v>
      </c>
      <c r="M15" s="4">
        <f t="shared" si="2"/>
        <v>3370800</v>
      </c>
      <c r="N15" s="29"/>
    </row>
    <row r="16" spans="1:14" s="3" customFormat="1" ht="50.25" customHeight="1" x14ac:dyDescent="0.3">
      <c r="A16" s="27">
        <v>4</v>
      </c>
      <c r="B16" s="28" t="s">
        <v>22</v>
      </c>
      <c r="C16" s="2">
        <v>25</v>
      </c>
      <c r="D16" s="2">
        <f>C16*1500*12</f>
        <v>450000</v>
      </c>
      <c r="E16" s="2">
        <v>28</v>
      </c>
      <c r="F16" s="2">
        <f>E16*1500*12</f>
        <v>504000</v>
      </c>
      <c r="G16" s="2">
        <v>32</v>
      </c>
      <c r="H16" s="2">
        <f>G16*1500*12</f>
        <v>576000</v>
      </c>
      <c r="I16" s="2">
        <v>32</v>
      </c>
      <c r="J16" s="2">
        <f>I16*1500*12</f>
        <v>576000</v>
      </c>
      <c r="K16" s="2">
        <v>32</v>
      </c>
      <c r="L16" s="2">
        <f>K16*1500*12</f>
        <v>576000</v>
      </c>
      <c r="M16" s="2">
        <f t="shared" si="1"/>
        <v>2682000</v>
      </c>
      <c r="N16" s="29"/>
    </row>
    <row r="17" spans="1:14" s="3" customFormat="1" ht="54.75" customHeight="1" x14ac:dyDescent="0.3">
      <c r="A17" s="27">
        <v>5</v>
      </c>
      <c r="B17" s="28" t="s">
        <v>23</v>
      </c>
      <c r="C17" s="2">
        <v>13</v>
      </c>
      <c r="D17" s="2">
        <f>C17*1400*12</f>
        <v>218400</v>
      </c>
      <c r="E17" s="2">
        <v>10</v>
      </c>
      <c r="F17" s="2">
        <f>E17*1400*12</f>
        <v>168000</v>
      </c>
      <c r="G17" s="2">
        <v>6</v>
      </c>
      <c r="H17" s="2">
        <f>G17*1400*12</f>
        <v>100800</v>
      </c>
      <c r="I17" s="2">
        <v>6</v>
      </c>
      <c r="J17" s="2">
        <f>I17*1400*12</f>
        <v>100800</v>
      </c>
      <c r="K17" s="2">
        <v>6</v>
      </c>
      <c r="L17" s="2">
        <f>K17*1400*12</f>
        <v>100800</v>
      </c>
      <c r="M17" s="2">
        <f t="shared" si="1"/>
        <v>688800</v>
      </c>
      <c r="N17" s="29"/>
    </row>
    <row r="18" spans="1:14" s="3" customFormat="1" ht="45" customHeight="1" x14ac:dyDescent="0.3">
      <c r="A18" s="48" t="s">
        <v>25</v>
      </c>
      <c r="B18" s="49"/>
      <c r="C18" s="5">
        <f>C11+C15</f>
        <v>208</v>
      </c>
      <c r="D18" s="5">
        <f>D11+D15</f>
        <v>6618000</v>
      </c>
      <c r="E18" s="5">
        <f t="shared" ref="E18:M18" si="3">E11+E15</f>
        <v>208</v>
      </c>
      <c r="F18" s="5">
        <f t="shared" si="3"/>
        <v>6652800</v>
      </c>
      <c r="G18" s="5">
        <f t="shared" si="3"/>
        <v>208</v>
      </c>
      <c r="H18" s="5">
        <f t="shared" si="3"/>
        <v>6692400</v>
      </c>
      <c r="I18" s="5">
        <f t="shared" si="3"/>
        <v>208</v>
      </c>
      <c r="J18" s="5">
        <f t="shared" si="3"/>
        <v>6716400</v>
      </c>
      <c r="K18" s="5">
        <f t="shared" si="3"/>
        <v>208</v>
      </c>
      <c r="L18" s="5">
        <f t="shared" si="3"/>
        <v>6740400</v>
      </c>
      <c r="M18" s="5">
        <f t="shared" si="3"/>
        <v>33420000</v>
      </c>
      <c r="N18" s="26"/>
    </row>
    <row r="19" spans="1:14" s="19" customFormat="1" ht="20.25" customHeight="1" x14ac:dyDescent="0.25">
      <c r="B19" s="43"/>
      <c r="C19" s="43"/>
      <c r="D19" s="31"/>
      <c r="E19" s="31"/>
      <c r="F19" s="31"/>
      <c r="J19" s="46"/>
      <c r="K19" s="46"/>
      <c r="L19" s="46"/>
    </row>
    <row r="20" spans="1:14" s="19" customFormat="1" ht="13.2" x14ac:dyDescent="0.25">
      <c r="B20" s="32"/>
      <c r="D20" s="31"/>
      <c r="E20" s="31"/>
      <c r="F20" s="31"/>
    </row>
    <row r="21" spans="1:14" s="19" customFormat="1" ht="18" customHeight="1" x14ac:dyDescent="0.25">
      <c r="B21" s="47"/>
      <c r="C21" s="47"/>
      <c r="D21" s="47"/>
      <c r="E21" s="47"/>
      <c r="F21" s="31"/>
    </row>
  </sheetData>
  <mergeCells count="20">
    <mergeCell ref="B21:E21"/>
    <mergeCell ref="A18:B18"/>
    <mergeCell ref="J4:N4"/>
    <mergeCell ref="N8:N9"/>
    <mergeCell ref="A5:M5"/>
    <mergeCell ref="A6:M6"/>
    <mergeCell ref="L7:M7"/>
    <mergeCell ref="C8:D8"/>
    <mergeCell ref="E8:F8"/>
    <mergeCell ref="G8:H8"/>
    <mergeCell ref="I8:J8"/>
    <mergeCell ref="K8:L8"/>
    <mergeCell ref="J3:N3"/>
    <mergeCell ref="A3:E3"/>
    <mergeCell ref="A2:E2"/>
    <mergeCell ref="B19:C19"/>
    <mergeCell ref="M8:M9"/>
    <mergeCell ref="A8:A9"/>
    <mergeCell ref="B8:B9"/>
    <mergeCell ref="J19:L19"/>
  </mergeCells>
  <phoneticPr fontId="4" type="noConversion"/>
  <pageMargins left="0" right="0" top="0.15748031496062992" bottom="0.19685039370078741" header="0.51181102362204722" footer="0.19685039370078741"/>
  <pageSetup scale="85" orientation="landscape" r:id="rId1"/>
  <headerFooter alignWithMargins="0">
    <oddFooter xml:space="preserve">&amp;C- &amp;P-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30DB73-6E8E-46AB-BF9A-60BB46007D37}"/>
</file>

<file path=customXml/itemProps2.xml><?xml version="1.0" encoding="utf-8"?>
<ds:datastoreItem xmlns:ds="http://schemas.openxmlformats.org/officeDocument/2006/customXml" ds:itemID="{EE5C95D6-891D-48E2-871A-4AFF1891B01D}"/>
</file>

<file path=customXml/itemProps3.xml><?xml version="1.0" encoding="utf-8"?>
<ds:datastoreItem xmlns:ds="http://schemas.openxmlformats.org/officeDocument/2006/customXml" ds:itemID="{5A9BABB4-7A2B-4056-8A8E-7973BE6E8F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KINH PHI GIA DOAN 2016-2020</vt:lpstr>
      <vt:lpstr>KINH PHI HO TRO 2023-2027</vt:lpstr>
      <vt:lpstr>'KINH PHI HO TRO 2023-2027'!Print_Titles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DDT</cp:lastModifiedBy>
  <cp:lastPrinted>2023-03-16T08:30:17Z</cp:lastPrinted>
  <dcterms:created xsi:type="dcterms:W3CDTF">2016-10-07T09:23:03Z</dcterms:created>
  <dcterms:modified xsi:type="dcterms:W3CDTF">2023-03-17T01:21:32Z</dcterms:modified>
</cp:coreProperties>
</file>