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TTDT\"/>
    </mc:Choice>
  </mc:AlternateContent>
  <xr:revisionPtr revIDLastSave="0" documentId="8_{1428AAD6-6FA6-45DE-A8D3-EF07026609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1" sheetId="2" r:id="rId1"/>
    <sheet name="PL2" sheetId="4" r:id="rId2"/>
  </sheets>
  <calcPr calcId="181029"/>
</workbook>
</file>

<file path=xl/calcChain.xml><?xml version="1.0" encoding="utf-8"?>
<calcChain xmlns="http://schemas.openxmlformats.org/spreadsheetml/2006/main">
  <c r="H15" i="4" l="1"/>
  <c r="H14" i="4"/>
  <c r="F12" i="4" l="1"/>
  <c r="N12" i="2" l="1"/>
  <c r="M12" i="2"/>
  <c r="L12" i="2"/>
  <c r="K12" i="2"/>
  <c r="J12" i="2"/>
  <c r="I12" i="2"/>
  <c r="H12" i="2"/>
  <c r="G12" i="2"/>
  <c r="F12" i="2"/>
  <c r="E12" i="2"/>
  <c r="P11" i="2"/>
  <c r="Q11" i="2" s="1"/>
  <c r="Q10" i="2"/>
  <c r="R10" i="2" s="1"/>
  <c r="Q9" i="2"/>
  <c r="O9" i="2"/>
  <c r="O11" i="2" s="1"/>
  <c r="O12" i="2" s="1"/>
  <c r="D10" i="2" l="1"/>
  <c r="Q12" i="2"/>
  <c r="P12" i="2"/>
  <c r="R9" i="2"/>
  <c r="D9" i="2" s="1"/>
  <c r="R11" i="2"/>
  <c r="E15" i="4" l="1"/>
  <c r="F15" i="4" s="1"/>
  <c r="E14" i="4"/>
  <c r="F14" i="4" s="1"/>
  <c r="H13" i="4"/>
  <c r="R12" i="2"/>
  <c r="D11" i="2"/>
  <c r="D12" i="2" s="1"/>
</calcChain>
</file>

<file path=xl/sharedStrings.xml><?xml version="1.0" encoding="utf-8"?>
<sst xmlns="http://schemas.openxmlformats.org/spreadsheetml/2006/main" count="64" uniqueCount="50">
  <si>
    <t>CỘNG HÒA XÃ HỘI CHỦ NGHĨA VIỆT NAM</t>
  </si>
  <si>
    <t>Độc lập - Tự do - Hạnh phúc</t>
  </si>
  <si>
    <t>STT</t>
  </si>
  <si>
    <t>Nội dung</t>
  </si>
  <si>
    <t>Đơn vị tính</t>
  </si>
  <si>
    <t>Tổng cộng</t>
  </si>
  <si>
    <t>Năm 2014</t>
  </si>
  <si>
    <t>Năm 2015</t>
  </si>
  <si>
    <t>Năm 2016</t>
  </si>
  <si>
    <t>Năm 2017</t>
  </si>
  <si>
    <t>Năm 2018</t>
  </si>
  <si>
    <t>Năm 2019</t>
  </si>
  <si>
    <t>Năm 2020</t>
  </si>
  <si>
    <t>Năm 2021</t>
  </si>
  <si>
    <t>Năm 2022</t>
  </si>
  <si>
    <t>Năm 2023</t>
  </si>
  <si>
    <t>Ghi chú</t>
  </si>
  <si>
    <t>Số người được hưởng</t>
  </si>
  <si>
    <t>Lượt (người)</t>
  </si>
  <si>
    <t>Kinh phí chi trả cho đối tượng</t>
  </si>
  <si>
    <t>%</t>
  </si>
  <si>
    <t>ỦY BAN NHÂN DÂN TỈNH ĐỒNG NAI</t>
  </si>
  <si>
    <t>Triệu đồng</t>
  </si>
  <si>
    <t>Năm 2024</t>
  </si>
  <si>
    <t xml:space="preserve">6 tháng đầu năm </t>
  </si>
  <si>
    <t xml:space="preserve">Tháng 9 </t>
  </si>
  <si>
    <t xml:space="preserve">Ước 6 tháng cuối năm </t>
  </si>
  <si>
    <t xml:space="preserve">Ước cả năm </t>
  </si>
  <si>
    <t>Kinh phí chi trả qua phương thức điện tử (0,7%)</t>
  </si>
  <si>
    <t>Kinh phí chi trả bằng tiền mặt (1%)</t>
  </si>
  <si>
    <t>Tỷ lệ phí dịch vụ của bưu điện so tới tổng tiền chi trả bằng tiền mặt</t>
  </si>
  <si>
    <t>Tỷ lệ</t>
  </si>
  <si>
    <t>Thành tiền</t>
  </si>
  <si>
    <t>Mức chi trả đề xuất</t>
  </si>
  <si>
    <t>Tổng kinh phí chi trả</t>
  </si>
  <si>
    <t>So sánh</t>
  </si>
  <si>
    <r>
      <t xml:space="preserve">So sánh với mức 100% theo từng hình thức chi
</t>
    </r>
    <r>
      <rPr>
        <i/>
        <sz val="12"/>
        <rFont val="Times New Roman"/>
        <family val="1"/>
      </rPr>
      <t>(Dự kiến trong 01 năm)</t>
    </r>
  </si>
  <si>
    <r>
      <t xml:space="preserve"> DỰ TOÁN MỨC CHI PHÍ CHI TRẢ TRỢ CẤP BẢO TRỢ XÃ HỘI 
TRÊN TỔNG SỐ TIỀN CHI TRẢ TRONG MỘT NĂM
</t>
    </r>
    <r>
      <rPr>
        <i/>
        <sz val="14"/>
        <rFont val="Times New Roman"/>
        <family val="1"/>
      </rPr>
      <t>(Đính kèm Tờ trình số ……./TTr-UBND ngày ….../….../2024 của Ủy ban nhân dân tỉnh)</t>
    </r>
  </si>
  <si>
    <r>
      <t xml:space="preserve">Dự kiến kinh phí chi trả theo tỷ kệ chi trả 
không dùng tiền mặt 
</t>
    </r>
    <r>
      <rPr>
        <i/>
        <sz val="12"/>
        <rFont val="Times New Roman"/>
        <family val="1"/>
      </rPr>
      <t>(tại tháng 9/2024)</t>
    </r>
  </si>
  <si>
    <r>
      <t xml:space="preserve">KẾT QUẢ THỰC HIỆN CHI TRẢ TRỢ CẤP BẢO TRỢ XÃ HỘI QUA BƯU ĐIỆN TỪ THÁNG 7 NĂM 2014 
VÀ DỰ ƯỚC ĐẾN THÁNG 12/2024 
</t>
    </r>
    <r>
      <rPr>
        <i/>
        <sz val="14"/>
        <rFont val="Times New Roman"/>
        <family val="1"/>
      </rPr>
      <t>(Đính kèm Tờ trình số ……./TTr-UBND ngày ….../….../2024 của Ủy ban nhân dân tỉnh)</t>
    </r>
  </si>
  <si>
    <t>3.1</t>
  </si>
  <si>
    <t>3.2</t>
  </si>
  <si>
    <t>Tổng kinh phí ước chi cuối năm 2024</t>
  </si>
  <si>
    <r>
      <t xml:space="preserve">Kinh phí chi trả cho dịch vụ bưu điện </t>
    </r>
    <r>
      <rPr>
        <i/>
        <sz val="11"/>
        <rFont val="Times New Roman"/>
        <family val="1"/>
      </rPr>
      <t>(7.448đồng/đối tượng/lần)</t>
    </r>
  </si>
  <si>
    <t>Quy đổi thành tiền 4.550 đồng/đối tượng/1 lần chi trả</t>
  </si>
  <si>
    <t>Quy đổi thành tiền 6.500 đồng/đối tượng/1 lần chi trả</t>
  </si>
  <si>
    <r>
      <t xml:space="preserve">Kinh phí giảm </t>
    </r>
    <r>
      <rPr>
        <i/>
        <sz val="12"/>
        <rFont val="Times New Roman"/>
        <family val="1"/>
      </rPr>
      <t>(So với mức chi đang áp dụng)</t>
    </r>
  </si>
  <si>
    <r>
      <t xml:space="preserve">Chi trả qua Bưu điện </t>
    </r>
    <r>
      <rPr>
        <i/>
        <sz val="12"/>
        <rFont val="Times New Roman"/>
        <family val="1"/>
      </rPr>
      <t>(mức đang áp dụng 7.448 đồng/đối tượng/lần chi trả)</t>
    </r>
  </si>
  <si>
    <t>PHỤ LỤC II</t>
  </si>
  <si>
    <t>PHỤ LỤC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</si>
</sst>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1"/>
      <name val="Times New Roman"/>
      <family val="1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1"/>
      <name val="Times New Roman"/>
      <family val="1"/>
      <charset val="163"/>
    </font>
    <font>
      <b/>
      <i/>
      <sz val="11"/>
      <name val="Times New Roman"/>
      <family val="1"/>
      <charset val="163"/>
    </font>
    <font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i/>
      <sz val="10"/>
      <name val="Times New Roman"/>
      <family val="1"/>
    </font>
    <font>
      <b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2" fillId="0" borderId="0" xfId="0" applyFont="1"/>
    <xf numFmtId="3" fontId="0" fillId="0" borderId="0" xfId="0" applyNumberFormat="1"/>
    <xf numFmtId="0" fontId="4" fillId="0" borderId="0" xfId="0" applyFont="1" applyAlignment="1">
      <alignment horizontal="center"/>
    </xf>
    <xf numFmtId="3" fontId="7" fillId="0" borderId="0" xfId="0" applyNumberFormat="1" applyFont="1"/>
    <xf numFmtId="0" fontId="7" fillId="0" borderId="0" xfId="0" applyFont="1"/>
    <xf numFmtId="3" fontId="8" fillId="0" borderId="0" xfId="0" applyNumberFormat="1" applyFont="1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vertical="center" wrapText="1"/>
    </xf>
    <xf numFmtId="3" fontId="12" fillId="2" borderId="1" xfId="0" applyNumberFormat="1" applyFont="1" applyFill="1" applyBorder="1" applyAlignment="1">
      <alignment vertical="center" wrapText="1"/>
    </xf>
    <xf numFmtId="3" fontId="11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914399</xdr:colOff>
      <xdr:row>1</xdr:row>
      <xdr:rowOff>57150</xdr:rowOff>
    </xdr:from>
    <xdr:to>
      <xdr:col>3</xdr:col>
      <xdr:colOff>523875</xdr:colOff>
      <xdr:row>1</xdr:row>
      <xdr:rowOff>57150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257299" y="295275"/>
          <a:ext cx="102870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228600</xdr:colOff>
      <xdr:row>1</xdr:row>
      <xdr:rowOff>276224</xdr:rowOff>
    </xdr:from>
    <xdr:to>
      <xdr:col>15</xdr:col>
      <xdr:colOff>171450</xdr:colOff>
      <xdr:row>1</xdr:row>
      <xdr:rowOff>276225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5981700" y="514349"/>
          <a:ext cx="2009775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133350</xdr:colOff>
      <xdr:row>5</xdr:row>
      <xdr:rowOff>38100</xdr:rowOff>
    </xdr:from>
    <xdr:to>
      <xdr:col>10</xdr:col>
      <xdr:colOff>333375</xdr:colOff>
      <xdr:row>5</xdr:row>
      <xdr:rowOff>38100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4038600" y="1609725"/>
          <a:ext cx="1704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1</xdr:row>
      <xdr:rowOff>66675</xdr:rowOff>
    </xdr:from>
    <xdr:to>
      <xdr:col>2</xdr:col>
      <xdr:colOff>466725</xdr:colOff>
      <xdr:row>1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D3D0B53-4AD2-4F37-A815-7623D8FE73CC}"/>
            </a:ext>
          </a:extLst>
        </xdr:cNvPr>
        <xdr:cNvSpPr>
          <a:spLocks noChangeShapeType="1"/>
        </xdr:cNvSpPr>
      </xdr:nvSpPr>
      <xdr:spPr bwMode="auto">
        <a:xfrm flipV="1">
          <a:off x="1085850" y="304800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22413</xdr:colOff>
      <xdr:row>1</xdr:row>
      <xdr:rowOff>257734</xdr:rowOff>
    </xdr:from>
    <xdr:to>
      <xdr:col>8</xdr:col>
      <xdr:colOff>100855</xdr:colOff>
      <xdr:row>1</xdr:row>
      <xdr:rowOff>265271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C4154FF8-70E2-4E17-B873-A1920BEB87F5}"/>
            </a:ext>
          </a:extLst>
        </xdr:cNvPr>
        <xdr:cNvSpPr>
          <a:spLocks noChangeShapeType="1"/>
        </xdr:cNvSpPr>
      </xdr:nvSpPr>
      <xdr:spPr bwMode="auto">
        <a:xfrm flipV="1">
          <a:off x="6633884" y="493058"/>
          <a:ext cx="1983442" cy="75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738467</xdr:colOff>
      <xdr:row>5</xdr:row>
      <xdr:rowOff>56029</xdr:rowOff>
    </xdr:from>
    <xdr:to>
      <xdr:col>5</xdr:col>
      <xdr:colOff>773205</xdr:colOff>
      <xdr:row>5</xdr:row>
      <xdr:rowOff>69476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E59FCDFF-F1B3-49F2-BC1A-F9047AD8035C}"/>
            </a:ext>
          </a:extLst>
        </xdr:cNvPr>
        <xdr:cNvSpPr>
          <a:spLocks noChangeShapeType="1"/>
        </xdr:cNvSpPr>
      </xdr:nvSpPr>
      <xdr:spPr bwMode="auto">
        <a:xfrm flipV="1">
          <a:off x="4234702" y="1882588"/>
          <a:ext cx="2197474" cy="134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workbookViewId="0">
      <selection activeCell="A5" sqref="A5:S5"/>
    </sheetView>
  </sheetViews>
  <sheetFormatPr defaultRowHeight="12.75" x14ac:dyDescent="0.2"/>
  <cols>
    <col min="1" max="1" width="3.85546875" customWidth="1"/>
    <col min="2" max="2" width="12.5703125" customWidth="1"/>
    <col min="3" max="3" width="7.5703125" customWidth="1"/>
    <col min="4" max="4" width="9.28515625" customWidth="1"/>
    <col min="5" max="5" width="7.85546875" customWidth="1"/>
    <col min="6" max="6" width="7.5703125" customWidth="1"/>
    <col min="7" max="8" width="7.42578125" customWidth="1"/>
    <col min="9" max="10" width="7.5703125" customWidth="1"/>
    <col min="11" max="12" width="7.28515625" customWidth="1"/>
    <col min="13" max="13" width="7.5703125" customWidth="1"/>
    <col min="14" max="14" width="8.85546875" customWidth="1"/>
    <col min="15" max="15" width="7.28515625" style="5" customWidth="1"/>
    <col min="16" max="16" width="7.42578125" customWidth="1"/>
    <col min="17" max="17" width="7.28515625" style="7" customWidth="1"/>
    <col min="18" max="18" width="8.85546875" customWidth="1"/>
    <col min="19" max="19" width="5.5703125" customWidth="1"/>
    <col min="20" max="20" width="16" customWidth="1"/>
  </cols>
  <sheetData>
    <row r="1" spans="1:19" ht="18.75" customHeight="1" x14ac:dyDescent="0.3">
      <c r="A1" s="31" t="s">
        <v>21</v>
      </c>
      <c r="B1" s="31"/>
      <c r="C1" s="31"/>
      <c r="D1" s="31"/>
      <c r="E1" s="31"/>
      <c r="F1" s="31"/>
      <c r="G1" s="31"/>
      <c r="H1" s="3"/>
      <c r="I1" s="33" t="s">
        <v>0</v>
      </c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30" customHeight="1" x14ac:dyDescent="0.3">
      <c r="A2" s="34"/>
      <c r="B2" s="34"/>
      <c r="C2" s="34"/>
      <c r="D2" s="34"/>
      <c r="E2" s="34"/>
      <c r="F2" s="3"/>
      <c r="G2" s="3"/>
      <c r="H2" s="3"/>
      <c r="I2" s="35" t="s">
        <v>1</v>
      </c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15" customHeight="1" x14ac:dyDescent="0.3">
      <c r="A3" s="3"/>
      <c r="B3" s="3"/>
      <c r="C3" s="3"/>
      <c r="D3" s="3"/>
      <c r="E3" s="3"/>
      <c r="F3" s="3"/>
      <c r="G3" s="3"/>
      <c r="H3" s="3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18.75" customHeight="1" x14ac:dyDescent="0.3">
      <c r="A4" s="31" t="s">
        <v>49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 ht="63" customHeight="1" x14ac:dyDescent="0.3">
      <c r="A5" s="34" t="s">
        <v>39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ht="21.75" customHeight="1" x14ac:dyDescent="0.25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19" ht="22.5" customHeight="1" x14ac:dyDescent="0.2">
      <c r="A7" s="32" t="s">
        <v>2</v>
      </c>
      <c r="B7" s="32" t="s">
        <v>3</v>
      </c>
      <c r="C7" s="32" t="s">
        <v>4</v>
      </c>
      <c r="D7" s="32" t="s">
        <v>5</v>
      </c>
      <c r="E7" s="32" t="s">
        <v>6</v>
      </c>
      <c r="F7" s="32" t="s">
        <v>7</v>
      </c>
      <c r="G7" s="32" t="s">
        <v>8</v>
      </c>
      <c r="H7" s="32" t="s">
        <v>9</v>
      </c>
      <c r="I7" s="32" t="s">
        <v>10</v>
      </c>
      <c r="J7" s="32" t="s">
        <v>11</v>
      </c>
      <c r="K7" s="32" t="s">
        <v>12</v>
      </c>
      <c r="L7" s="32" t="s">
        <v>13</v>
      </c>
      <c r="M7" s="32" t="s">
        <v>14</v>
      </c>
      <c r="N7" s="32" t="s">
        <v>15</v>
      </c>
      <c r="O7" s="32" t="s">
        <v>23</v>
      </c>
      <c r="P7" s="32"/>
      <c r="Q7" s="32"/>
      <c r="R7" s="32"/>
      <c r="S7" s="32" t="s">
        <v>16</v>
      </c>
    </row>
    <row r="8" spans="1:19" ht="57" x14ac:dyDescent="0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8" t="s">
        <v>24</v>
      </c>
      <c r="P8" s="17" t="s">
        <v>25</v>
      </c>
      <c r="Q8" s="8" t="s">
        <v>26</v>
      </c>
      <c r="R8" s="8" t="s">
        <v>27</v>
      </c>
      <c r="S8" s="32"/>
    </row>
    <row r="9" spans="1:19" ht="43.5" customHeight="1" x14ac:dyDescent="0.2">
      <c r="A9" s="9">
        <v>1</v>
      </c>
      <c r="B9" s="10" t="s">
        <v>17</v>
      </c>
      <c r="C9" s="9" t="s">
        <v>18</v>
      </c>
      <c r="D9" s="11">
        <f>SUM(E9:N9)+R9</f>
        <v>8502123.8181818165</v>
      </c>
      <c r="E9" s="11">
        <v>458781.66666666698</v>
      </c>
      <c r="F9" s="11">
        <v>625138.5</v>
      </c>
      <c r="G9" s="11">
        <v>680218.58333333337</v>
      </c>
      <c r="H9" s="11">
        <v>713363.16666666674</v>
      </c>
      <c r="I9" s="11">
        <v>766290.25</v>
      </c>
      <c r="J9" s="11">
        <v>777906.27272727271</v>
      </c>
      <c r="K9" s="11">
        <v>806913.54545454541</v>
      </c>
      <c r="L9" s="11">
        <v>802792.25</v>
      </c>
      <c r="M9" s="11">
        <v>804043.58333333302</v>
      </c>
      <c r="N9" s="11">
        <v>1028172</v>
      </c>
      <c r="O9" s="11">
        <f>86550*6</f>
        <v>519300</v>
      </c>
      <c r="P9" s="12">
        <v>86534</v>
      </c>
      <c r="Q9" s="11">
        <f>P9*6</f>
        <v>519204</v>
      </c>
      <c r="R9" s="11">
        <f>O9+Q9</f>
        <v>1038504</v>
      </c>
      <c r="S9" s="13"/>
    </row>
    <row r="10" spans="1:19" ht="52.5" customHeight="1" x14ac:dyDescent="0.2">
      <c r="A10" s="9">
        <v>2</v>
      </c>
      <c r="B10" s="10" t="s">
        <v>19</v>
      </c>
      <c r="C10" s="9" t="s">
        <v>22</v>
      </c>
      <c r="D10" s="11">
        <f t="shared" ref="D10:D11" si="0">SUM(E10:N10)+R10</f>
        <v>4408723.2094400004</v>
      </c>
      <c r="E10" s="11">
        <v>145481.921</v>
      </c>
      <c r="F10" s="11">
        <v>243732.62100000001</v>
      </c>
      <c r="G10" s="11">
        <v>278563.32384000003</v>
      </c>
      <c r="H10" s="11">
        <v>338795.55160000001</v>
      </c>
      <c r="I10" s="11">
        <v>375281.88</v>
      </c>
      <c r="J10" s="11">
        <v>391029.092</v>
      </c>
      <c r="K10" s="11">
        <v>411994.70999999996</v>
      </c>
      <c r="L10" s="11">
        <v>444177.98999999993</v>
      </c>
      <c r="M10" s="11">
        <v>503436.16</v>
      </c>
      <c r="N10" s="11">
        <v>610335.96</v>
      </c>
      <c r="O10" s="11">
        <v>285014</v>
      </c>
      <c r="P10" s="12">
        <v>63480</v>
      </c>
      <c r="Q10" s="11">
        <f t="shared" ref="Q10:Q11" si="1">P10*6</f>
        <v>380880</v>
      </c>
      <c r="R10" s="11">
        <f>O10+Q10</f>
        <v>665894</v>
      </c>
      <c r="S10" s="13"/>
    </row>
    <row r="11" spans="1:19" ht="90" x14ac:dyDescent="0.2">
      <c r="A11" s="9">
        <v>3</v>
      </c>
      <c r="B11" s="10" t="s">
        <v>43</v>
      </c>
      <c r="C11" s="9" t="s">
        <v>22</v>
      </c>
      <c r="D11" s="11">
        <f t="shared" si="0"/>
        <v>70438.894904000001</v>
      </c>
      <c r="E11" s="11">
        <v>3580.1098000000002</v>
      </c>
      <c r="F11" s="11">
        <v>5444.4910639999998</v>
      </c>
      <c r="G11" s="11">
        <v>6010.9481759999999</v>
      </c>
      <c r="H11" s="11">
        <v>6255.846896</v>
      </c>
      <c r="I11" s="11">
        <v>6626.3915120000001</v>
      </c>
      <c r="J11" s="11">
        <v>6591.5654159999995</v>
      </c>
      <c r="K11" s="11">
        <v>7005.8128400000005</v>
      </c>
      <c r="L11" s="11">
        <v>6807.5294159999994</v>
      </c>
      <c r="M11" s="11">
        <v>6855.0667199999998</v>
      </c>
      <c r="N11" s="11">
        <v>7526.3552720000007</v>
      </c>
      <c r="O11" s="11">
        <f>(7448*O9)/1000000</f>
        <v>3867.7464</v>
      </c>
      <c r="P11" s="12">
        <f>(7448*P9)/1000000</f>
        <v>644.50523199999998</v>
      </c>
      <c r="Q11" s="11">
        <f t="shared" si="1"/>
        <v>3867.0313919999999</v>
      </c>
      <c r="R11" s="11">
        <f t="shared" ref="R11" si="2">O11+Q11</f>
        <v>7734.7777919999999</v>
      </c>
      <c r="S11" s="13"/>
    </row>
    <row r="12" spans="1:19" ht="90" x14ac:dyDescent="0.2">
      <c r="A12" s="9">
        <v>4</v>
      </c>
      <c r="B12" s="10" t="s">
        <v>30</v>
      </c>
      <c r="C12" s="9" t="s">
        <v>20</v>
      </c>
      <c r="D12" s="14">
        <f>D11*100/D10</f>
        <v>1.5977164262246168</v>
      </c>
      <c r="E12" s="14">
        <f t="shared" ref="E12:N12" si="3">E11*100/E10</f>
        <v>2.4608623362898818</v>
      </c>
      <c r="F12" s="14">
        <f t="shared" si="3"/>
        <v>2.2337966258525563</v>
      </c>
      <c r="G12" s="14">
        <f t="shared" si="3"/>
        <v>2.1578390482777774</v>
      </c>
      <c r="H12" s="14">
        <f t="shared" si="3"/>
        <v>1.8464961734166998</v>
      </c>
      <c r="I12" s="14">
        <f t="shared" si="3"/>
        <v>1.7657104872742588</v>
      </c>
      <c r="J12" s="14">
        <f t="shared" si="3"/>
        <v>1.6856969342833448</v>
      </c>
      <c r="K12" s="14">
        <f t="shared" si="3"/>
        <v>1.7004618433086196</v>
      </c>
      <c r="L12" s="14">
        <f t="shared" si="3"/>
        <v>1.5326129545500442</v>
      </c>
      <c r="M12" s="14">
        <f t="shared" si="3"/>
        <v>1.3616556109120173</v>
      </c>
      <c r="N12" s="14">
        <f t="shared" si="3"/>
        <v>1.2331495709346705</v>
      </c>
      <c r="O12" s="14">
        <f>O11*100/O10</f>
        <v>1.3570373385167045</v>
      </c>
      <c r="P12" s="15">
        <f>P11*100/P10</f>
        <v>1.015288645242596</v>
      </c>
      <c r="Q12" s="14">
        <f>Q11*100/Q10</f>
        <v>1.015288645242596</v>
      </c>
      <c r="R12" s="14">
        <f>R11*100/R10</f>
        <v>1.1615629202245403</v>
      </c>
      <c r="S12" s="14"/>
    </row>
    <row r="13" spans="1:19" x14ac:dyDescent="0.2"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4"/>
      <c r="P13" s="2"/>
      <c r="Q13" s="6"/>
      <c r="R13" s="2"/>
    </row>
    <row r="14" spans="1:19" x14ac:dyDescent="0.2"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4"/>
      <c r="P14" s="2"/>
      <c r="Q14" s="6"/>
      <c r="R14" s="2"/>
    </row>
  </sheetData>
  <mergeCells count="24">
    <mergeCell ref="A6:S6"/>
    <mergeCell ref="F7:F8"/>
    <mergeCell ref="G7:G8"/>
    <mergeCell ref="A7:A8"/>
    <mergeCell ref="B7:B8"/>
    <mergeCell ref="C7:C8"/>
    <mergeCell ref="D7:D8"/>
    <mergeCell ref="E7:E8"/>
    <mergeCell ref="A4:S4"/>
    <mergeCell ref="H7:H8"/>
    <mergeCell ref="I7:I8"/>
    <mergeCell ref="I1:S1"/>
    <mergeCell ref="A2:E2"/>
    <mergeCell ref="I2:S2"/>
    <mergeCell ref="I3:S3"/>
    <mergeCell ref="A5:S5"/>
    <mergeCell ref="S7:S8"/>
    <mergeCell ref="A1:G1"/>
    <mergeCell ref="J7:J8"/>
    <mergeCell ref="K7:K8"/>
    <mergeCell ref="L7:L8"/>
    <mergeCell ref="M7:M8"/>
    <mergeCell ref="N7:N8"/>
    <mergeCell ref="O7:R7"/>
  </mergeCells>
  <pageMargins left="0.2" right="0.2" top="0.52" bottom="0.42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zoomScale="85" zoomScaleNormal="85" workbookViewId="0">
      <selection activeCell="A4" sqref="A4:J4"/>
    </sheetView>
  </sheetViews>
  <sheetFormatPr defaultRowHeight="12.75" x14ac:dyDescent="0.2"/>
  <cols>
    <col min="1" max="1" width="7" customWidth="1"/>
    <col min="2" max="2" width="37.28515625" customWidth="1"/>
    <col min="3" max="3" width="9.7109375" customWidth="1"/>
    <col min="4" max="4" width="16" customWidth="1"/>
    <col min="5" max="5" width="20.140625" customWidth="1"/>
    <col min="6" max="8" width="14.28515625" customWidth="1"/>
    <col min="9" max="9" width="21.140625" customWidth="1"/>
    <col min="10" max="10" width="13.7109375" customWidth="1"/>
  </cols>
  <sheetData>
    <row r="1" spans="1:10" ht="18.75" customHeight="1" x14ac:dyDescent="0.25">
      <c r="A1" s="33" t="s">
        <v>21</v>
      </c>
      <c r="B1" s="33"/>
      <c r="C1" s="33"/>
      <c r="D1" s="33"/>
      <c r="E1" s="48" t="s">
        <v>0</v>
      </c>
      <c r="F1" s="48"/>
      <c r="G1" s="48"/>
      <c r="H1" s="48"/>
      <c r="I1" s="48"/>
      <c r="J1" s="48"/>
    </row>
    <row r="2" spans="1:10" ht="27" customHeight="1" x14ac:dyDescent="0.3">
      <c r="A2" s="30"/>
      <c r="B2" s="30"/>
      <c r="C2" s="30"/>
      <c r="D2" s="16"/>
      <c r="E2" s="49" t="s">
        <v>1</v>
      </c>
      <c r="F2" s="49"/>
      <c r="G2" s="49"/>
      <c r="H2" s="49"/>
      <c r="I2" s="49"/>
      <c r="J2" s="49"/>
    </row>
    <row r="3" spans="1:10" ht="15" customHeight="1" x14ac:dyDescent="0.3">
      <c r="A3" s="3"/>
      <c r="B3" s="3"/>
      <c r="C3" s="3"/>
      <c r="D3" s="29"/>
      <c r="E3" s="29"/>
      <c r="F3" s="29"/>
      <c r="G3" s="29"/>
      <c r="H3" s="29"/>
      <c r="I3" s="29"/>
      <c r="J3" s="29"/>
    </row>
    <row r="4" spans="1:10" ht="23.25" customHeight="1" x14ac:dyDescent="0.2">
      <c r="A4" s="51" t="s">
        <v>48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60" customHeight="1" x14ac:dyDescent="0.2">
      <c r="A5" s="50" t="s">
        <v>37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ht="22.5" customHeight="1" x14ac:dyDescent="0.25">
      <c r="A6" s="37"/>
      <c r="B6" s="38"/>
      <c r="C6" s="38"/>
    </row>
    <row r="7" spans="1:10" ht="51" customHeight="1" x14ac:dyDescent="0.2">
      <c r="A7" s="39" t="s">
        <v>2</v>
      </c>
      <c r="B7" s="39" t="s">
        <v>3</v>
      </c>
      <c r="C7" s="39" t="s">
        <v>4</v>
      </c>
      <c r="D7" s="42" t="s">
        <v>42</v>
      </c>
      <c r="E7" s="40" t="s">
        <v>36</v>
      </c>
      <c r="F7" s="41"/>
      <c r="G7" s="45" t="s">
        <v>38</v>
      </c>
      <c r="H7" s="46"/>
      <c r="I7" s="46"/>
      <c r="J7" s="47"/>
    </row>
    <row r="8" spans="1:10" ht="23.25" customHeight="1" x14ac:dyDescent="0.2">
      <c r="A8" s="39"/>
      <c r="B8" s="39"/>
      <c r="C8" s="39"/>
      <c r="D8" s="43"/>
      <c r="E8" s="39" t="s">
        <v>46</v>
      </c>
      <c r="F8" s="39" t="s">
        <v>31</v>
      </c>
      <c r="G8" s="54" t="s">
        <v>31</v>
      </c>
      <c r="H8" s="39" t="s">
        <v>32</v>
      </c>
      <c r="I8" s="39" t="s">
        <v>35</v>
      </c>
      <c r="J8" s="39"/>
    </row>
    <row r="9" spans="1:10" ht="51.75" customHeight="1" x14ac:dyDescent="0.2">
      <c r="A9" s="39"/>
      <c r="B9" s="39"/>
      <c r="C9" s="39"/>
      <c r="D9" s="44"/>
      <c r="E9" s="39"/>
      <c r="F9" s="39"/>
      <c r="G9" s="54"/>
      <c r="H9" s="39"/>
      <c r="I9" s="20" t="s">
        <v>46</v>
      </c>
      <c r="J9" s="20" t="s">
        <v>31</v>
      </c>
    </row>
    <row r="10" spans="1:10" x14ac:dyDescent="0.2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>
        <v>8</v>
      </c>
      <c r="I10" s="28">
        <v>9</v>
      </c>
      <c r="J10" s="28">
        <v>10</v>
      </c>
    </row>
    <row r="11" spans="1:10" s="26" customFormat="1" ht="45" customHeight="1" x14ac:dyDescent="0.2">
      <c r="A11" s="20">
        <v>1</v>
      </c>
      <c r="B11" s="22" t="s">
        <v>34</v>
      </c>
      <c r="C11" s="20"/>
      <c r="D11" s="24">
        <v>665894</v>
      </c>
      <c r="E11" s="24">
        <v>0</v>
      </c>
      <c r="F11" s="24">
        <v>100</v>
      </c>
      <c r="G11" s="24">
        <v>100</v>
      </c>
      <c r="H11" s="24">
        <v>665894</v>
      </c>
      <c r="I11" s="55">
        <v>0</v>
      </c>
      <c r="J11" s="55">
        <v>0</v>
      </c>
    </row>
    <row r="12" spans="1:10" s="26" customFormat="1" ht="51" customHeight="1" x14ac:dyDescent="0.2">
      <c r="A12" s="20">
        <v>2</v>
      </c>
      <c r="B12" s="22" t="s">
        <v>47</v>
      </c>
      <c r="C12" s="20" t="s">
        <v>22</v>
      </c>
      <c r="D12" s="24">
        <v>7735</v>
      </c>
      <c r="E12" s="24">
        <v>0</v>
      </c>
      <c r="F12" s="25">
        <f>D12*100/D11</f>
        <v>1.1615962901002261</v>
      </c>
      <c r="G12" s="24">
        <v>100</v>
      </c>
      <c r="H12" s="24">
        <v>7735</v>
      </c>
      <c r="I12" s="56"/>
      <c r="J12" s="56"/>
    </row>
    <row r="13" spans="1:10" s="26" customFormat="1" ht="45" customHeight="1" x14ac:dyDescent="0.2">
      <c r="A13" s="20">
        <v>3</v>
      </c>
      <c r="B13" s="27" t="s">
        <v>33</v>
      </c>
      <c r="C13" s="20" t="s">
        <v>22</v>
      </c>
      <c r="D13" s="24"/>
      <c r="E13" s="24"/>
      <c r="F13" s="25"/>
      <c r="G13" s="24">
        <v>100</v>
      </c>
      <c r="H13" s="24">
        <f>H14+H15</f>
        <v>5440.22</v>
      </c>
      <c r="I13" s="24">
        <v>2294.6460200000001</v>
      </c>
      <c r="J13" s="24">
        <v>29.665753329023918</v>
      </c>
    </row>
    <row r="14" spans="1:10" s="1" customFormat="1" ht="45" customHeight="1" x14ac:dyDescent="0.2">
      <c r="A14" s="23" t="s">
        <v>40</v>
      </c>
      <c r="B14" s="18" t="s">
        <v>28</v>
      </c>
      <c r="C14" s="19" t="s">
        <v>22</v>
      </c>
      <c r="D14" s="21">
        <v>4661</v>
      </c>
      <c r="E14" s="21">
        <f>D12-D14</f>
        <v>3074</v>
      </c>
      <c r="F14" s="21">
        <f>E14*100/D12</f>
        <v>39.741435035552684</v>
      </c>
      <c r="G14" s="21">
        <v>61</v>
      </c>
      <c r="H14" s="21">
        <f>G14*D14/100</f>
        <v>2843.21</v>
      </c>
      <c r="I14" s="52" t="s">
        <v>44</v>
      </c>
      <c r="J14" s="53"/>
    </row>
    <row r="15" spans="1:10" s="1" customFormat="1" ht="45" customHeight="1" x14ac:dyDescent="0.2">
      <c r="A15" s="19" t="s">
        <v>41</v>
      </c>
      <c r="B15" s="18" t="s">
        <v>29</v>
      </c>
      <c r="C15" s="19" t="s">
        <v>22</v>
      </c>
      <c r="D15" s="21">
        <v>6659</v>
      </c>
      <c r="E15" s="21">
        <f>D12-D15</f>
        <v>1076</v>
      </c>
      <c r="F15" s="21">
        <f>E15*100/D12</f>
        <v>13.910795087265676</v>
      </c>
      <c r="G15" s="21">
        <v>39</v>
      </c>
      <c r="H15" s="21">
        <f>G15*D15/100</f>
        <v>2597.0100000000002</v>
      </c>
      <c r="I15" s="52" t="s">
        <v>45</v>
      </c>
      <c r="J15" s="53"/>
    </row>
  </sheetData>
  <mergeCells count="21">
    <mergeCell ref="I14:J14"/>
    <mergeCell ref="I15:J15"/>
    <mergeCell ref="G8:G9"/>
    <mergeCell ref="H8:H9"/>
    <mergeCell ref="I8:J8"/>
    <mergeCell ref="I11:I12"/>
    <mergeCell ref="J11:J12"/>
    <mergeCell ref="G7:J7"/>
    <mergeCell ref="E1:J1"/>
    <mergeCell ref="E2:J2"/>
    <mergeCell ref="A5:J5"/>
    <mergeCell ref="A4:J4"/>
    <mergeCell ref="A1:D1"/>
    <mergeCell ref="E8:E9"/>
    <mergeCell ref="F8:F9"/>
    <mergeCell ref="E7:F7"/>
    <mergeCell ref="D7:D9"/>
    <mergeCell ref="A6:C6"/>
    <mergeCell ref="A7:A9"/>
    <mergeCell ref="B7:B9"/>
    <mergeCell ref="C7:C9"/>
  </mergeCells>
  <pageMargins left="0.41" right="0.22" top="0.5" bottom="0.5" header="0.3" footer="0.3"/>
  <pageSetup paperSize="9" scale="85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B9573D-0CD4-4A6F-9F93-C3394DE9B5D3}"/>
</file>

<file path=customXml/itemProps2.xml><?xml version="1.0" encoding="utf-8"?>
<ds:datastoreItem xmlns:ds="http://schemas.openxmlformats.org/officeDocument/2006/customXml" ds:itemID="{7F194954-F19B-4E52-84C7-F866DB9A6323}"/>
</file>

<file path=customXml/itemProps3.xml><?xml version="1.0" encoding="utf-8"?>
<ds:datastoreItem xmlns:ds="http://schemas.openxmlformats.org/officeDocument/2006/customXml" ds:itemID="{40D07603-DEAC-45A6-80C3-EACCEBB7D5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PL1</vt:lpstr>
      <vt:lpstr>PL2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BUU DIEN</cp:lastModifiedBy>
  <cp:lastPrinted>2024-09-26T03:06:41Z</cp:lastPrinted>
  <dcterms:created xsi:type="dcterms:W3CDTF">2024-04-04T04:03:39Z</dcterms:created>
  <dcterms:modified xsi:type="dcterms:W3CDTF">2024-10-04T07:49:19Z</dcterms:modified>
</cp:coreProperties>
</file>