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ropbox\Phòng TCHCSN\2022\ĐV sự nghiệp\Xây dựng Nghị quyết quy định cơ chế hỗ trợ chi thường xuyên\Dự thảo lần 4 Tờ trình và dự thảo NQ\"/>
    </mc:Choice>
  </mc:AlternateContent>
  <bookViews>
    <workbookView xWindow="0" yWindow="0" windowWidth="21600" windowHeight="9600" tabRatio="352"/>
  </bookViews>
  <sheets>
    <sheet name="PL1 2019-2021" sheetId="1" r:id="rId1"/>
    <sheet name="PL2 Chi tiết tổng chi TX" sheetId="2" r:id="rId2"/>
    <sheet name="PL3 Tổng hợp" sheetId="3" r:id="rId3"/>
  </sheets>
  <definedNames>
    <definedName name="_ftn1" localSheetId="0">'PL1 2019-2021'!$A$70</definedName>
    <definedName name="_ftnref1" localSheetId="0">'PL1 2019-2021'!#REF!</definedName>
    <definedName name="_xlnm.Print_Area" localSheetId="0">'PL1 2019-2021'!$A$1:$W$37</definedName>
    <definedName name="_xlnm.Print_Titles" localSheetId="0">'PL1 2019-2021'!$A:$B,'PL1 2019-2021'!$10:$12</definedName>
    <definedName name="_xlnm.Print_Titles" localSheetId="2">'PL3 Tổng hợp'!$A:$B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3" i="1" l="1"/>
  <c r="S23" i="1"/>
  <c r="R23" i="1"/>
  <c r="T13" i="1"/>
  <c r="T31" i="1" s="1"/>
  <c r="S13" i="1"/>
  <c r="S31" i="1" s="1"/>
  <c r="R13" i="1"/>
  <c r="R31" i="1" s="1"/>
  <c r="G12" i="3" l="1"/>
  <c r="N12" i="3" s="1"/>
  <c r="E12" i="3"/>
  <c r="D12" i="3"/>
  <c r="L12" i="3" s="1"/>
  <c r="M12" i="3" s="1"/>
  <c r="L11" i="3"/>
  <c r="M11" i="3" s="1"/>
  <c r="G11" i="3"/>
  <c r="K11" i="3" s="1"/>
  <c r="C11" i="3"/>
  <c r="L10" i="3"/>
  <c r="M10" i="3" s="1"/>
  <c r="G10" i="3"/>
  <c r="K10" i="3" s="1"/>
  <c r="C10" i="3"/>
  <c r="L9" i="3"/>
  <c r="M9" i="3" s="1"/>
  <c r="G9" i="3"/>
  <c r="K9" i="3" s="1"/>
  <c r="C9" i="3"/>
  <c r="L8" i="3"/>
  <c r="M8" i="3" s="1"/>
  <c r="G8" i="3"/>
  <c r="E8" i="3"/>
  <c r="C8" i="3"/>
  <c r="J7" i="3"/>
  <c r="I7" i="3"/>
  <c r="H7" i="3"/>
  <c r="F7" i="3"/>
  <c r="E7" i="3"/>
  <c r="D7" i="3"/>
  <c r="E129" i="2"/>
  <c r="O9" i="3" l="1"/>
  <c r="Q9" i="3" s="1"/>
  <c r="M7" i="3"/>
  <c r="C7" i="3"/>
  <c r="O12" i="3"/>
  <c r="Q12" i="3" s="1"/>
  <c r="N8" i="3"/>
  <c r="N7" i="3" s="1"/>
  <c r="K8" i="3"/>
  <c r="G7" i="3"/>
  <c r="N9" i="3"/>
  <c r="P9" i="3" s="1"/>
  <c r="R9" i="3" s="1"/>
  <c r="P10" i="3"/>
  <c r="R10" i="3" s="1"/>
  <c r="N11" i="3"/>
  <c r="P11" i="3" s="1"/>
  <c r="C12" i="3"/>
  <c r="K12" i="3"/>
  <c r="L7" i="3"/>
  <c r="P12" i="3"/>
  <c r="R12" i="3" s="1"/>
  <c r="N10" i="3"/>
  <c r="O10" i="3" s="1"/>
  <c r="Q10" i="3" s="1"/>
  <c r="P8" i="3" l="1"/>
  <c r="O8" i="3"/>
  <c r="K7" i="3"/>
  <c r="O11" i="3"/>
  <c r="Q11" i="3" s="1"/>
  <c r="Q8" i="3" l="1"/>
  <c r="Q7" i="3" s="1"/>
  <c r="O7" i="3"/>
  <c r="R8" i="3"/>
  <c r="R7" i="3" s="1"/>
  <c r="P7" i="3"/>
  <c r="E82" i="2" l="1"/>
  <c r="E23" i="1" l="1"/>
  <c r="D23" i="1"/>
  <c r="C23" i="1"/>
  <c r="E13" i="1"/>
  <c r="D13" i="1"/>
  <c r="D32" i="1" s="1"/>
  <c r="C13" i="1"/>
  <c r="C32" i="1" s="1"/>
  <c r="E32" i="1" l="1"/>
  <c r="E49" i="2"/>
  <c r="E80" i="2" l="1"/>
  <c r="E79" i="2" s="1"/>
  <c r="Z32" i="1" l="1"/>
  <c r="Y32" i="1"/>
  <c r="Z23" i="1"/>
  <c r="Y23" i="1"/>
  <c r="X23" i="1"/>
  <c r="X32" i="1" s="1"/>
  <c r="E77" i="2" l="1"/>
  <c r="E58" i="2" s="1"/>
  <c r="E6" i="2"/>
  <c r="H32" i="1"/>
  <c r="G32" i="1"/>
  <c r="F32" i="1"/>
  <c r="Q23" i="1" l="1"/>
  <c r="P23" i="1"/>
  <c r="O23" i="1"/>
  <c r="N23" i="1"/>
  <c r="M23" i="1"/>
  <c r="L23" i="1"/>
  <c r="N13" i="1"/>
  <c r="M13" i="1"/>
  <c r="M32" i="1" s="1"/>
  <c r="L13" i="1"/>
  <c r="N32" i="1" l="1"/>
  <c r="L32" i="1"/>
  <c r="J23" i="1" l="1"/>
  <c r="I23" i="1"/>
  <c r="K23" i="1"/>
  <c r="J29" i="1" l="1"/>
  <c r="I29" i="1"/>
  <c r="K13" i="1"/>
  <c r="K32" i="1" s="1"/>
  <c r="J13" i="1"/>
  <c r="J32" i="1" s="1"/>
  <c r="I13" i="1"/>
  <c r="I32" i="1" s="1"/>
  <c r="W51" i="1" l="1"/>
  <c r="V51" i="1"/>
  <c r="U51" i="1"/>
  <c r="W38" i="1"/>
  <c r="V38" i="1"/>
  <c r="U38" i="1"/>
  <c r="T51" i="1"/>
  <c r="S51" i="1"/>
  <c r="R51" i="1"/>
  <c r="T38" i="1"/>
  <c r="S38" i="1"/>
  <c r="R38" i="1"/>
  <c r="R32" i="1" l="1"/>
  <c r="S32" i="1"/>
  <c r="T32" i="1"/>
  <c r="M51" i="1" l="1"/>
  <c r="N51" i="1"/>
  <c r="O51" i="1"/>
  <c r="P51" i="1"/>
  <c r="Q51" i="1"/>
  <c r="O38" i="1"/>
  <c r="P38" i="1"/>
  <c r="Q38" i="1"/>
  <c r="O32" i="1" l="1"/>
  <c r="P32" i="1"/>
  <c r="Q32" i="1"/>
</calcChain>
</file>

<file path=xl/sharedStrings.xml><?xml version="1.0" encoding="utf-8"?>
<sst xmlns="http://schemas.openxmlformats.org/spreadsheetml/2006/main" count="331" uniqueCount="232">
  <si>
    <t>Năm 2021</t>
  </si>
  <si>
    <t>I</t>
  </si>
  <si>
    <t>1.1</t>
  </si>
  <si>
    <t>Thu từ nguồn NSNN đặt hàng hoặc đấu thầu cung cấp dịch vụ</t>
  </si>
  <si>
    <t>1.2</t>
  </si>
  <si>
    <t>Thu từ người thụ hưởng dịch vụ (như học phí, thu từ dịch vụ khám chữa bệnh của người có thẻ BHYT theo quy định của cấp có thẩm quyền,…)</t>
  </si>
  <si>
    <t>NSNN cấp chi thường xuyên trên cơ sở nhiệm vụ được Nhà nước giao, số lượng người làm việc và định mức phân bổ dự toán được cấp có thẩm quyền phê duyệt (đối với đơn vị do Nhà nước bảo đảm chi thường xuyên)</t>
  </si>
  <si>
    <t>Nguồn thu phí theo Luật Phí và lệ phí (phần được để lại chi thường xuyên theo quy định)</t>
  </si>
  <si>
    <t>Nguồn thu hợp pháp khác (nếu có)</t>
  </si>
  <si>
    <t>Nguồn NSNN giao nhiệm vụ cung cấp dịch vụ sự nghiệp công (trong trường hợp chưa có định mức kinh tế kỹ thuật và chưa có giá do cơ quan có thẩm quyền ban hành nếu có)</t>
  </si>
  <si>
    <t>II</t>
  </si>
  <si>
    <t xml:space="preserve">Chi tiền lương, tiền công, các khoản phụ cấp, đóng góp theo lương </t>
  </si>
  <si>
    <t xml:space="preserve">Chi hoạt động chuyên môn cung cấp dịch vụ sự nghiêp </t>
  </si>
  <si>
    <t>Chi thực hiện công việc, dịch vụ và thu phí</t>
  </si>
  <si>
    <t xml:space="preserve">Chi quản lý </t>
  </si>
  <si>
    <t xml:space="preserve">Trích khấu hao tài sản cố định </t>
  </si>
  <si>
    <t>Chi thường xuyên khác (thuyết minh nội dung, nếu có)</t>
  </si>
  <si>
    <t xml:space="preserve">Chi từ nguồn NSNN giao nhiệm vụ cung cấp dịch vụ sự nghiệp công (trong trường hợp chưa có định mức kinh tế kỹ thuật và chưa có giá do cơ quan có thẩm quyền ban hành nếu có) tại điểm 8 mục I nêu trên </t>
  </si>
  <si>
    <t>IV</t>
  </si>
  <si>
    <t>Trích lập quỹ phát triển hoạt động sự nghiệp</t>
  </si>
  <si>
    <t>Trích lập quỹ bổ sung thu nhập</t>
  </si>
  <si>
    <t>Trích lập quỹ khen thưởng, quỹ phúc lợi</t>
  </si>
  <si>
    <t>Trích lập quỹ khác (nếu có)</t>
  </si>
  <si>
    <t xml:space="preserve">[1] Lấy theo số liệu quyết toán các năm </t>
  </si>
  <si>
    <t>DỰ TOÁN THU CHI NGÂN SÁCH NHÀ NƯỚC</t>
  </si>
  <si>
    <t>- Hỗ trợ Tết</t>
  </si>
  <si>
    <t>- Trợ cấp, thu hút</t>
  </si>
  <si>
    <t>- Hỗ trợ chi hoạt động</t>
  </si>
  <si>
    <t>Chi không thường xuyên</t>
  </si>
  <si>
    <t>Nguồn thu nhiệm vụ không thường xuyên</t>
  </si>
  <si>
    <t>- Miễn phí bệnh nhân lao</t>
  </si>
  <si>
    <t>- Quản lý BN lao đa kháng thuốc</t>
  </si>
  <si>
    <t>- Tiền ăn bệnh nhân lao</t>
  </si>
  <si>
    <t>- KP PC COVID-19</t>
  </si>
  <si>
    <t>- PC Lao -NSĐP</t>
  </si>
  <si>
    <t>- Bệnh phổi tắt nghẽn và mạn tính - NSĐP</t>
  </si>
  <si>
    <t>- DA PC Lao - NSTW</t>
  </si>
  <si>
    <t>- Bệnh phổi tắt nghẽn và mạn tính - NSTW</t>
  </si>
  <si>
    <t>- SNMT</t>
  </si>
  <si>
    <t>TÊN ĐƠN VỊ</t>
  </si>
  <si>
    <t>Năm 2020</t>
  </si>
  <si>
    <t>Chi lương theo ML 1.490</t>
  </si>
  <si>
    <t>UBND TỈNH ĐỒNG NAI</t>
  </si>
  <si>
    <t>SỞ Y TẾ</t>
  </si>
  <si>
    <t>CỘNG HÒA XÃ HỘI CHỦ NGHĨA VIỆT NAM</t>
  </si>
  <si>
    <t>Độc lập - Tự do - Hạnh phúc</t>
  </si>
  <si>
    <t>NĂM 2017 - 2021</t>
  </si>
  <si>
    <r>
      <t>(</t>
    </r>
    <r>
      <rPr>
        <i/>
        <sz val="10"/>
        <color theme="1"/>
        <rFont val="Times New Roman"/>
        <family val="1"/>
      </rPr>
      <t>không bao gồm chênh lệch thu, chi nguồn NSNN giao nhiệm vụ cung cấp dịch vụ sự nghiệp công tại số thứ tự 8 mục I, mục II nêu trên, chi theo thực tế như nguồn kinh phí chi nhiệm vụ không thường xuyên)</t>
    </r>
  </si>
  <si>
    <t>ĐÀI PHÁT THANH TRUYỀN HÌNH ĐỒNG NAI</t>
  </si>
  <si>
    <t>TRUNG TÂM TƯ VẤN HỖ TRỢ DOANH NGHIỆP</t>
  </si>
  <si>
    <t xml:space="preserve">TRUNG TÂM DỊCH VỤ ĐẤU GIÁ TÀI SẢN </t>
  </si>
  <si>
    <t xml:space="preserve">TRUNG TÂM DỊCH VỤ VIỆC LÀM </t>
  </si>
  <si>
    <t xml:space="preserve">TRUNG TÂM HUẤN LUYỆN VÀ THI ĐẤU THỂ DỤC THỂ THAO </t>
  </si>
  <si>
    <t>NHÀ THIẾU NHI</t>
  </si>
  <si>
    <t>BAN QUẢN LÝ CHỢ THÀNH PHỐ LONG KHÁNH</t>
  </si>
  <si>
    <t>Năm 2019</t>
  </si>
  <si>
    <t>Thu từ hoạt động cung cấp dịch vụ sự nghiệp công không sử dụng NSNN; thu từ hoạt động sản xuất kinh doanh, liên doanh liên kết</t>
  </si>
  <si>
    <t>NSNN hỗ trợ một phần chi thường xuyên theo phương án tự chủ được cấp có thẩm quyền phê duyệt</t>
  </si>
  <si>
    <t>ĐVT: Triệu đồng</t>
  </si>
  <si>
    <t>Thuế thu nhập doanh nghiệp năm 2021 đã nộp</t>
  </si>
  <si>
    <t>Lương</t>
  </si>
  <si>
    <t>Tiền công khác</t>
  </si>
  <si>
    <t>Phụ cấp chức vụ</t>
  </si>
  <si>
    <t>Phụ cấp làm đêm, thêm giờ</t>
  </si>
  <si>
    <t>Phụ cấp nặng nhọc, độc hại, nguy hiểm</t>
  </si>
  <si>
    <t>Phụ cấp trách nhiệm theo nghề, theo công việc</t>
  </si>
  <si>
    <t>Phụ cấp thâm niên vượt khung, phụ cấp thâm niên nghề</t>
  </si>
  <si>
    <t>Phụ cấp công tác đảng, đoàn thể, chính trị cã hội</t>
  </si>
  <si>
    <t>Sinh họat phí cán bộ đi học</t>
  </si>
  <si>
    <t>Nước uống</t>
  </si>
  <si>
    <t>Trợ cấp nghỉ việc</t>
  </si>
  <si>
    <t>Bảo hiểm xã hội</t>
  </si>
  <si>
    <t>Bảo hiểm y tế</t>
  </si>
  <si>
    <t>Kinh phí công đoàn</t>
  </si>
  <si>
    <t>Bảo hiểm thất nghiệp</t>
  </si>
  <si>
    <t>Chi tiền ăn trưa</t>
  </si>
  <si>
    <t>Thanh toán tiền điện</t>
  </si>
  <si>
    <t>Thanh toán tiền nước</t>
  </si>
  <si>
    <t>Thanh toán tiền nhiên liệu</t>
  </si>
  <si>
    <t>Thanh toán tiền vệ sinh, môi trường</t>
  </si>
  <si>
    <t>Văn phòng phẩm</t>
  </si>
  <si>
    <t>Mua sắm công cụ, dụng cụ văn phòng</t>
  </si>
  <si>
    <t>Cước phí điện thoại, thuê bao đường điện thoại, fax</t>
  </si>
  <si>
    <t>Cước phí bưu chính</t>
  </si>
  <si>
    <t>Thuê bao kênh vệ tinh, thuê bao cáp truyền hình, cước phí Internet, thuê đường truyền mạng</t>
  </si>
  <si>
    <t>Tuyên truyền, quảng cáo</t>
  </si>
  <si>
    <t>Tiền vé máy bay, tàu, xe</t>
  </si>
  <si>
    <t>Phụ cấp công tác phí</t>
  </si>
  <si>
    <t>Tiền thuê phòng ngủ</t>
  </si>
  <si>
    <t>Chi khác</t>
  </si>
  <si>
    <t>Thuê phương tiện vận chuyển</t>
  </si>
  <si>
    <t>Thuê thiết bị các loại</t>
  </si>
  <si>
    <t>Chi phí thuê mướn khác</t>
  </si>
  <si>
    <t>Ô tô chuyên dùng</t>
  </si>
  <si>
    <t>Tài sản và thiết bị chuyên dùng</t>
  </si>
  <si>
    <t>Nhà cửa</t>
  </si>
  <si>
    <t>Tài sản và thiết bị văn phòng</t>
  </si>
  <si>
    <t>Đường điện, cấp thoát nước</t>
  </si>
  <si>
    <t>Các TSCĐ và công trình hạ tầng khác</t>
  </si>
  <si>
    <t>Mua vật tư hàng hoá</t>
  </si>
  <si>
    <t>Đồng phục, trang phục, bảo hộ lao động</t>
  </si>
  <si>
    <t>Chi trả nhuận bút theo chế độ nhân viên</t>
  </si>
  <si>
    <t>Chi trả nhuận bút theo chế độ cộng tác viên</t>
  </si>
  <si>
    <t>Mua, bảo trì phần mềm công nghệ thông tin</t>
  </si>
  <si>
    <t>Chi khắc phục hậu quả thiên tai, thảm họa, dịch bệnh cho các đơn vị, doanh nghiệp</t>
  </si>
  <si>
    <t>Chi bảo hiểm tài sản và phương tiện</t>
  </si>
  <si>
    <t>Chi hội khánh tiết, hội nghị</t>
  </si>
  <si>
    <t>Trung tâm Tư vấn hỗ trợ doanh nghiệp</t>
  </si>
  <si>
    <t>Lương theo ngạch bậc</t>
  </si>
  <si>
    <t>Lương hợp đồng theo chế độ</t>
  </si>
  <si>
    <t>Tiền thưởng</t>
  </si>
  <si>
    <t>Tiền điện</t>
  </si>
  <si>
    <t>Tiền nhiên liệu</t>
  </si>
  <si>
    <t>Khoán văn phòng phẩm</t>
  </si>
  <si>
    <t>Khoán điện thoại</t>
  </si>
  <si>
    <t>Chi phí khác</t>
  </si>
  <si>
    <t>Khoán công tác phí</t>
  </si>
  <si>
    <t>Chi các khoản khác</t>
  </si>
  <si>
    <t>Thuế và các loại phí liên quan</t>
  </si>
  <si>
    <t>Khấu hao tài sản cố định</t>
  </si>
  <si>
    <t>Trung tâm Dịch vụ việc làm</t>
  </si>
  <si>
    <t>III</t>
  </si>
  <si>
    <t>Chi tiền lương, tiền công và chi phí khác cho nhân viên</t>
  </si>
  <si>
    <t>TRUNG TÂM PHÁT TRIỂN QUỸ ĐẤT HUYỆN THỐNG NHẤT</t>
  </si>
  <si>
    <t>Chi hoạt động chuyên môn cung cấp dịch vụ sự nghiệp</t>
  </si>
  <si>
    <t>Nhà Thiếu Nhi</t>
  </si>
  <si>
    <t>V</t>
  </si>
  <si>
    <t>Ban Quản lý chợ Long Khánh</t>
  </si>
  <si>
    <t>Tiểu mục chi</t>
  </si>
  <si>
    <t>Nội dung chi</t>
  </si>
  <si>
    <t>Số tiền (đồng)</t>
  </si>
  <si>
    <t>TT</t>
  </si>
  <si>
    <t>Đơn vị</t>
  </si>
  <si>
    <t>PHỤ LỤC I</t>
  </si>
  <si>
    <t>(Kèm theo Tờ trình số         /UBND-KTNS ngày              của UBND tỉnh Đồng Nai)</t>
  </si>
  <si>
    <t>CHI TIẾT NỘI DUNG CHI THƯỜNG XUYÊN NĂM 2021 THEO TIỂU MỤC CHI</t>
  </si>
  <si>
    <t>PHỤ LỤC II</t>
  </si>
  <si>
    <t>Đài Truyền hình Đồng Nai</t>
  </si>
  <si>
    <t>TỔNG CỘNG</t>
  </si>
  <si>
    <t>Trích khấu hao tài sản cố định và phân bổ chi phí trả trước</t>
  </si>
  <si>
    <t xml:space="preserve">Phân bổ chi phí trả trước </t>
  </si>
  <si>
    <t>TỔNG CỘNG CHI</t>
  </si>
  <si>
    <t>Thưởng thường xuyên</t>
  </si>
  <si>
    <t>Thưởng khác</t>
  </si>
  <si>
    <t>Phúc lợi tập thể khác</t>
  </si>
  <si>
    <t>Thanh toán khác cho cá nhân</t>
  </si>
  <si>
    <t>Tiền công hợp đồng</t>
  </si>
  <si>
    <t>Vật tư văn phòng khác</t>
  </si>
  <si>
    <t>Phim ảnh; ấn phẩm truyền thông; sách, báo, tạp chí</t>
  </si>
  <si>
    <t>In, mua tài liệu hội nghị</t>
  </si>
  <si>
    <t>Chi hội nghị khác</t>
  </si>
  <si>
    <t>Thuê chuyên gia &amp; giảng viên trong nước</t>
  </si>
  <si>
    <t>Ô tô dùng chung</t>
  </si>
  <si>
    <t>Chi phí hoạt động nghiệp vụ chuyên ngành</t>
  </si>
  <si>
    <t>Chi nghiệp vụ chuyên môn khác</t>
  </si>
  <si>
    <t>Chi các khoản phí, lệ phí</t>
  </si>
  <si>
    <t>Chi hỗ trợ giải quyết việc làm khác</t>
  </si>
  <si>
    <t>6001</t>
  </si>
  <si>
    <t>Lương theo ngạch, bậc</t>
  </si>
  <si>
    <t>6051</t>
  </si>
  <si>
    <t>Tiền công trả cho vị trí lao động thường xuyên theo Hợp đồng</t>
  </si>
  <si>
    <t>6101</t>
  </si>
  <si>
    <t>6113</t>
  </si>
  <si>
    <t>6115</t>
  </si>
  <si>
    <t>Phụ cấp thâm niên vượt khung; phụ cấp thâm niên nghề</t>
  </si>
  <si>
    <t>6301</t>
  </si>
  <si>
    <t>6302</t>
  </si>
  <si>
    <t>6303</t>
  </si>
  <si>
    <t>6304</t>
  </si>
  <si>
    <t>6912</t>
  </si>
  <si>
    <t>Các thiết bị công nghệ thông tin</t>
  </si>
  <si>
    <t>6921</t>
  </si>
  <si>
    <t>Đường điện cấp thoát nước</t>
  </si>
  <si>
    <t>7001</t>
  </si>
  <si>
    <t>Chi mua hàng hóa vật tư</t>
  </si>
  <si>
    <t>Nguồn thu từ hoạt động cung cấp dịch vụ sự nghiệp công sử dụng NSNN</t>
  </si>
  <si>
    <t>Chênh lệch thu, chi thường xuyên (Mục I – Mục II)</t>
  </si>
  <si>
    <t>Phụ cấp làm đêm; làm thêm giờ</t>
  </si>
  <si>
    <t>Trợ cấp tết</t>
  </si>
  <si>
    <t>Tiền nước</t>
  </si>
  <si>
    <t>Nhiên liệu</t>
  </si>
  <si>
    <t>Cước phí điện thoại; fax</t>
  </si>
  <si>
    <t xml:space="preserve">Thuê bao kênh vệ tinh; cước phí Internet; </t>
  </si>
  <si>
    <t>Thuê lao động trong nước</t>
  </si>
  <si>
    <t>Tài sản thiết bị chuyên dùng</t>
  </si>
  <si>
    <t>Đồng phục, trang phục</t>
  </si>
  <si>
    <t>Chi các khoản phí và lệ phí</t>
  </si>
  <si>
    <t>Nguồn thu (A), gồm:</t>
  </si>
  <si>
    <t>Chi thường xuyên giao tự chủ để thực hiện nhiệm vụ cung cấp dịch vụ sự nghiệp công thuộc danh mục dịch vụ sự nghiệp công sử dụng NSNN (B), gồm:</t>
  </si>
  <si>
    <r>
      <t xml:space="preserve">Phụ lục III
</t>
    </r>
    <r>
      <rPr>
        <b/>
        <sz val="13"/>
        <color theme="1"/>
        <rFont val="Times New Roman"/>
        <family val="1"/>
      </rPr>
      <t>KINH PHÍ HỖ TRỢ CHI THƯỜNG XUYÊN ĐƠN VỊ SỰ NGHIỆP CÔNG LẬP THU KHÔNG ĐỦ CHI NĂM 2021 DO TÁC ĐỘNG CỦA DỊCH COVID-19 TRÊN ĐỊA BÀN TỈNH ĐỒNG NAI</t>
    </r>
  </si>
  <si>
    <t>(Kèm theo Tờ trình số           /TTr-UBND ngày                          của UBND tỉnh)</t>
  </si>
  <si>
    <t>Tên đơn vị</t>
  </si>
  <si>
    <t>Chi thường xuyên</t>
  </si>
  <si>
    <t>Trong đó:</t>
  </si>
  <si>
    <t>Số dư nguồn Quỹ dự phòng ổn định thu nhập, Quỹ khen thưởng, Quỹ phúc lợi năm 2021, nguồn kinh phí CCTL chưa sử dụng năm 2020 chuyển sang năm 2021</t>
  </si>
  <si>
    <t>Nguồn tài chính chi thường xuyên:</t>
  </si>
  <si>
    <t>Số kinh phí thiếu hụt</t>
  </si>
  <si>
    <t xml:space="preserve">Số cân đối từ nguồn Quỹ dự phòng ổn định thu nhập, Quỹ khen thưởng, Quỹ phúc lợi năm 2021, nguồn kinh phí CCTL chưa sử dụng năm 2020 chuyển sang năm 2021 để chi lương </t>
  </si>
  <si>
    <t>Nhu cầu chi phí tiền lương sau khi cân đối từ nguồn Quỹ dự phòng ổn định thu nhập, Quỹ khen thưởng, Quỹ phúc lợi năm 2021, nguồn kinh phí CCTL chưa sử dụng năm 2020 chuyển sang năm 2021</t>
  </si>
  <si>
    <t>Số cân đối từ nguồn tài chính chi thường xuyên để chi lương</t>
  </si>
  <si>
    <t>Nhu cầu chi phí tiền lương sau khi cân đối từ nguồn Quỹ dự phòng ổn định thu nhập, Quỹ khen thưởng, Quỹ phúc lợi năm 2021, nguồn kinh phí CCTL chưa sử dụng năm 2020 chuyển sang năm 2021 và nguồn tài chính chi thường xuyên</t>
  </si>
  <si>
    <t>Nguồn tài chính chi thường xuyên sau khi cân đối chi lương</t>
  </si>
  <si>
    <t>Chi phí thiếu hụt được NSNN hỗ trợ:</t>
  </si>
  <si>
    <t>Chi phí tiền lương</t>
  </si>
  <si>
    <t>Chi phí hoạt động khác ngoài lương</t>
  </si>
  <si>
    <t>NSNN hỗ trợ một phần theo phương án tự chủ được cấp có thẩm quyền phê duyệt</t>
  </si>
  <si>
    <t>Nguồn thu hoạt động sự nghiệp</t>
  </si>
  <si>
    <t xml:space="preserve">NSNN cấp để bảo đảm hoạt động dịch vụ sự nghiệp công thuộc danh mục dịch vụ sự nghiệp công sử dụng NSNN; Nguồn thu phí được để lại; Nguồn thu khác </t>
  </si>
  <si>
    <t>(A)</t>
  </si>
  <si>
    <t>(B)</t>
  </si>
  <si>
    <t>(C)</t>
  </si>
  <si>
    <t>(1)</t>
  </si>
  <si>
    <t>(2)</t>
  </si>
  <si>
    <t>(3)</t>
  </si>
  <si>
    <t>(4)=(5)+(6)+(7)</t>
  </si>
  <si>
    <t>(5)</t>
  </si>
  <si>
    <t>(6)</t>
  </si>
  <si>
    <t>(7)</t>
  </si>
  <si>
    <t>(8)=(1)+(2)-(4)</t>
  </si>
  <si>
    <t>(9)=số nhỏ nhất giữa (1) và (3)</t>
  </si>
  <si>
    <t>(10)=(1)-(9)</t>
  </si>
  <si>
    <t>(11)=số nhỏ nhất giữa (4) và (10)</t>
  </si>
  <si>
    <t>(12)=(10)-(11)</t>
  </si>
  <si>
    <t>(13)=(4)-(11)</t>
  </si>
  <si>
    <t>(14)=(12)</t>
  </si>
  <si>
    <t>(15)=(2)-(13)</t>
  </si>
  <si>
    <t>Đài PTTH Đồng Nai</t>
  </si>
  <si>
    <t>Trung tâm Tư vấn hỗ trợ doanh nghiệp tỉnh Đồng Nai</t>
  </si>
  <si>
    <t>Trung tâm Dịch vụ việc làm tỉnh</t>
  </si>
  <si>
    <t>Nhà Thiếu nhi</t>
  </si>
  <si>
    <t>Ban Quản lý chợ tp Long Khánh</t>
  </si>
  <si>
    <t>BÁO CÁO SỐ THU - CHI CÁC ĐƠN VỊ SỰ NGHIỆP CÔNG LẬP THU KHÔNG ĐỦ BÙ CHI NĂM 2021 SO VỚI CÁC NĂM TRƯỚC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</si>
</sst>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_(* #,##0_);_(* \(#,##0\);_(* &quot;-&quot;??_);_(@_)"/>
    <numFmt numFmtId="166" formatCode="_-* #,##0_-;\-* #,##0_-;_-* &quot;-&quot;??_-;_-@_-"/>
    <numFmt numFmtId="167" formatCode="_(* #,##0.0_);_(* \(#,##0.0\);_(* &quot;-&quot;??_);_(@_)"/>
    <numFmt numFmtId="168" formatCode="#,##0.0"/>
  </numFmts>
  <fonts count="22" x14ac:knownFonts="1">
    <font>
      <sz val="11"/>
      <color theme="1"/>
      <name val="Calibri"/>
      <family val="2"/>
      <charset val="163"/>
      <scheme val="minor"/>
    </font>
    <font>
      <sz val="11"/>
      <color theme="1"/>
      <name val="Calibri"/>
      <family val="2"/>
      <scheme val="minor"/>
    </font>
    <font>
      <u/>
      <sz val="11"/>
      <color theme="10"/>
      <name val="Calibri"/>
      <family val="2"/>
      <charset val="163"/>
      <scheme val="minor"/>
    </font>
    <font>
      <sz val="10"/>
      <color theme="1"/>
      <name val="Times New Roman"/>
      <family val="1"/>
    </font>
    <font>
      <sz val="11"/>
      <color theme="1"/>
      <name val="Calibri"/>
      <family val="2"/>
      <charset val="163"/>
      <scheme val="minor"/>
    </font>
    <font>
      <i/>
      <sz val="10"/>
      <color theme="1"/>
      <name val="Times New Roman"/>
      <family val="1"/>
    </font>
    <font>
      <sz val="12"/>
      <color theme="1"/>
      <name val="Times New Roman"/>
      <family val="1"/>
    </font>
    <font>
      <b/>
      <sz val="12"/>
      <color theme="1"/>
      <name val="Times New Roman"/>
      <family val="1"/>
    </font>
    <font>
      <sz val="14"/>
      <color theme="1"/>
      <name val="Times New Roman"/>
      <family val="1"/>
    </font>
    <font>
      <b/>
      <u/>
      <sz val="12"/>
      <color theme="1"/>
      <name val="Times New Roman"/>
      <family val="1"/>
    </font>
    <font>
      <b/>
      <sz val="10"/>
      <color theme="1"/>
      <name val="Times New Roman"/>
      <family val="1"/>
    </font>
    <font>
      <b/>
      <sz val="9"/>
      <color theme="1"/>
      <name val="Times New Roman"/>
      <family val="1"/>
    </font>
    <font>
      <sz val="9"/>
      <color theme="1"/>
      <name val="Times New Roman"/>
      <family val="1"/>
    </font>
    <font>
      <u/>
      <sz val="10"/>
      <color theme="10"/>
      <name val="Times New Roman"/>
      <family val="1"/>
    </font>
    <font>
      <sz val="10"/>
      <name val="MS Sans Serif"/>
      <family val="2"/>
    </font>
    <font>
      <sz val="12"/>
      <name val="Times New Roman"/>
      <family val="1"/>
    </font>
    <font>
      <sz val="8"/>
      <color indexed="8"/>
      <name val="Arial"/>
      <family val="2"/>
    </font>
    <font>
      <i/>
      <sz val="12"/>
      <color theme="1"/>
      <name val="Times New Roman"/>
      <family val="1"/>
    </font>
    <font>
      <sz val="12"/>
      <color indexed="8"/>
      <name val="Times New Roman"/>
      <family val="1"/>
    </font>
    <font>
      <b/>
      <sz val="14"/>
      <color theme="1"/>
      <name val="Times New Roman"/>
      <family val="1"/>
    </font>
    <font>
      <b/>
      <sz val="13"/>
      <color theme="1"/>
      <name val="Times New Roman"/>
      <family val="1"/>
    </font>
    <font>
      <i/>
      <sz val="13"/>
      <color theme="1"/>
      <name val="Times New Roman"/>
      <family val="1"/>
    </font>
  </fonts>
  <fills count="3">
    <fill>
      <patternFill patternType="none"/>
    </fill>
    <fill>
      <patternFill patternType="gray125"/>
    </fill>
    <fill>
      <patternFill patternType="solid">
        <fgColor indexed="9"/>
        <bgColor indexed="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auto="1"/>
      </left>
      <right style="thin">
        <color indexed="64"/>
      </right>
      <top style="hair">
        <color auto="1"/>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2" fillId="0" borderId="0" applyNumberFormat="0" applyFill="0" applyBorder="0" applyAlignment="0" applyProtection="0"/>
    <xf numFmtId="164" fontId="4" fillId="0" borderId="0" applyFont="0" applyFill="0" applyBorder="0" applyAlignment="0" applyProtection="0"/>
    <xf numFmtId="0" fontId="14" fillId="0" borderId="0"/>
    <xf numFmtId="0" fontId="16" fillId="0" borderId="0" applyNumberFormat="0" applyFill="0" applyBorder="0" applyAlignment="0" applyProtection="0">
      <alignment vertical="top"/>
    </xf>
    <xf numFmtId="0" fontId="1" fillId="0" borderId="0"/>
    <xf numFmtId="43" fontId="1" fillId="0" borderId="0" applyFont="0" applyFill="0" applyBorder="0" applyAlignment="0" applyProtection="0"/>
  </cellStyleXfs>
  <cellXfs count="132">
    <xf numFmtId="0" fontId="0" fillId="0" borderId="0" xfId="0"/>
    <xf numFmtId="3" fontId="3" fillId="0" borderId="9" xfId="0" applyNumberFormat="1" applyFont="1" applyBorder="1" applyAlignment="1">
      <alignment horizontal="center" vertical="center" wrapText="1"/>
    </xf>
    <xf numFmtId="0" fontId="3" fillId="0" borderId="0" xfId="0" applyFont="1"/>
    <xf numFmtId="0" fontId="8" fillId="0" borderId="0" xfId="0" applyFont="1"/>
    <xf numFmtId="0" fontId="5" fillId="0" borderId="0" xfId="0" applyFont="1" applyAlignment="1">
      <alignment vertical="center"/>
    </xf>
    <xf numFmtId="0" fontId="3" fillId="0" borderId="0" xfId="0" applyFont="1" applyAlignment="1">
      <alignment vertical="center"/>
    </xf>
    <xf numFmtId="0" fontId="12" fillId="0" borderId="0" xfId="0" applyFont="1"/>
    <xf numFmtId="0" fontId="10" fillId="0" borderId="2" xfId="0" applyFont="1" applyBorder="1" applyAlignment="1">
      <alignment horizontal="center" vertical="center" wrapText="1"/>
    </xf>
    <xf numFmtId="0" fontId="10" fillId="0" borderId="2" xfId="0" applyFont="1" applyBorder="1" applyAlignment="1">
      <alignment vertical="center" wrapText="1"/>
    </xf>
    <xf numFmtId="3" fontId="10" fillId="0" borderId="2" xfId="0" applyNumberFormat="1" applyFont="1" applyBorder="1" applyAlignment="1">
      <alignment horizontal="center" vertical="center" wrapText="1"/>
    </xf>
    <xf numFmtId="0" fontId="10" fillId="0" borderId="0" xfId="0" applyFont="1"/>
    <xf numFmtId="3" fontId="3" fillId="0" borderId="3" xfId="0" applyNumberFormat="1" applyFont="1" applyBorder="1" applyAlignment="1">
      <alignment horizontal="center" vertical="center" wrapText="1"/>
    </xf>
    <xf numFmtId="3" fontId="3" fillId="0" borderId="3" xfId="0" applyNumberFormat="1" applyFont="1" applyBorder="1" applyAlignment="1">
      <alignment horizontal="justify" vertical="center" wrapText="1"/>
    </xf>
    <xf numFmtId="3" fontId="3" fillId="0" borderId="9" xfId="0" applyNumberFormat="1" applyFont="1" applyBorder="1" applyAlignment="1">
      <alignment vertical="center" wrapText="1"/>
    </xf>
    <xf numFmtId="3" fontId="3" fillId="0" borderId="9" xfId="0" applyNumberFormat="1" applyFont="1" applyFill="1" applyBorder="1" applyAlignment="1">
      <alignment vertical="center" wrapText="1"/>
    </xf>
    <xf numFmtId="3" fontId="3" fillId="0" borderId="3" xfId="0" applyNumberFormat="1" applyFont="1" applyBorder="1" applyAlignment="1">
      <alignment vertical="center" wrapText="1"/>
    </xf>
    <xf numFmtId="3" fontId="3" fillId="0" borderId="0" xfId="0" applyNumberFormat="1" applyFont="1"/>
    <xf numFmtId="3" fontId="3" fillId="0" borderId="9" xfId="0" applyNumberFormat="1" applyFont="1" applyBorder="1" applyAlignment="1">
      <alignment horizontal="justify" vertical="center" wrapText="1"/>
    </xf>
    <xf numFmtId="3" fontId="3" fillId="0" borderId="3" xfId="0" applyNumberFormat="1" applyFont="1" applyFill="1" applyBorder="1" applyAlignment="1">
      <alignment horizontal="center" vertical="center" wrapText="1"/>
    </xf>
    <xf numFmtId="3" fontId="3" fillId="0" borderId="3" xfId="0" applyNumberFormat="1" applyFont="1" applyFill="1" applyBorder="1" applyAlignment="1">
      <alignment horizontal="justify" vertical="center" wrapText="1"/>
    </xf>
    <xf numFmtId="165" fontId="3" fillId="0" borderId="9" xfId="2" applyNumberFormat="1" applyFont="1" applyFill="1" applyBorder="1" applyAlignment="1">
      <alignment vertical="center"/>
    </xf>
    <xf numFmtId="3" fontId="3" fillId="0" borderId="0" xfId="0" applyNumberFormat="1" applyFont="1" applyFill="1" applyAlignment="1">
      <alignment vertical="center"/>
    </xf>
    <xf numFmtId="165" fontId="3" fillId="0" borderId="9" xfId="2" applyNumberFormat="1" applyFont="1" applyBorder="1" applyAlignment="1">
      <alignment vertical="center"/>
    </xf>
    <xf numFmtId="3" fontId="3" fillId="0" borderId="0" xfId="0" applyNumberFormat="1" applyFont="1" applyAlignment="1">
      <alignment vertical="center"/>
    </xf>
    <xf numFmtId="3" fontId="10" fillId="0" borderId="3" xfId="0" applyNumberFormat="1" applyFont="1" applyBorder="1" applyAlignment="1">
      <alignment horizontal="center" vertical="center" wrapText="1"/>
    </xf>
    <xf numFmtId="3" fontId="10" fillId="0" borderId="8" xfId="0" applyNumberFormat="1" applyFont="1" applyBorder="1" applyAlignment="1">
      <alignment vertical="center" wrapText="1"/>
    </xf>
    <xf numFmtId="3" fontId="10" fillId="0" borderId="0" xfId="0" applyNumberFormat="1" applyFont="1"/>
    <xf numFmtId="0" fontId="3" fillId="0" borderId="9" xfId="0" applyFont="1" applyBorder="1" applyAlignment="1">
      <alignmen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3" fontId="10" fillId="0" borderId="9" xfId="0" applyNumberFormat="1" applyFont="1" applyFill="1" applyBorder="1" applyAlignment="1">
      <alignment vertical="center" wrapText="1"/>
    </xf>
    <xf numFmtId="0" fontId="10" fillId="0" borderId="0" xfId="0" applyFont="1" applyFill="1"/>
    <xf numFmtId="0" fontId="3" fillId="0" borderId="3" xfId="0" applyFont="1" applyBorder="1" applyAlignment="1">
      <alignment vertical="center" wrapText="1"/>
    </xf>
    <xf numFmtId="0" fontId="3" fillId="0" borderId="9" xfId="0" applyFont="1" applyBorder="1" applyAlignment="1">
      <alignment horizontal="center" vertical="center" wrapText="1"/>
    </xf>
    <xf numFmtId="0" fontId="3" fillId="0" borderId="8"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vertical="center" wrapText="1"/>
    </xf>
    <xf numFmtId="0" fontId="3" fillId="0" borderId="8" xfId="0" applyFont="1" applyBorder="1" applyAlignment="1">
      <alignment horizontal="center" vertical="center" wrapText="1"/>
    </xf>
    <xf numFmtId="0" fontId="3" fillId="0" borderId="8" xfId="0" quotePrefix="1" applyFont="1" applyBorder="1" applyAlignment="1">
      <alignment vertical="center" wrapText="1"/>
    </xf>
    <xf numFmtId="0" fontId="10" fillId="0" borderId="8" xfId="0" applyFont="1" applyBorder="1" applyAlignment="1">
      <alignment horizontal="center" vertical="center" wrapText="1"/>
    </xf>
    <xf numFmtId="0" fontId="10" fillId="0" borderId="8" xfId="0" applyFont="1" applyBorder="1" applyAlignment="1">
      <alignment vertical="center" wrapText="1"/>
    </xf>
    <xf numFmtId="0" fontId="13" fillId="0" borderId="0" xfId="1" applyFont="1" applyAlignment="1">
      <alignment vertical="center"/>
    </xf>
    <xf numFmtId="0" fontId="3" fillId="0" borderId="0" xfId="0" applyFont="1" applyAlignment="1">
      <alignment vertical="center" wrapText="1"/>
    </xf>
    <xf numFmtId="0" fontId="7" fillId="0" borderId="0" xfId="0" applyFont="1" applyAlignment="1">
      <alignment horizontal="center"/>
    </xf>
    <xf numFmtId="0" fontId="15" fillId="0" borderId="1" xfId="3" applyFont="1" applyFill="1" applyBorder="1" applyAlignment="1">
      <alignment horizontal="center"/>
    </xf>
    <xf numFmtId="0" fontId="15" fillId="0" borderId="1" xfId="3" quotePrefix="1" applyNumberFormat="1" applyFont="1" applyFill="1" applyBorder="1" applyAlignment="1" applyProtection="1">
      <alignment horizontal="center"/>
      <protection locked="0"/>
    </xf>
    <xf numFmtId="0" fontId="15" fillId="0" borderId="1" xfId="4" applyNumberFormat="1" applyFont="1" applyFill="1" applyBorder="1" applyAlignment="1" applyProtection="1">
      <protection locked="0"/>
    </xf>
    <xf numFmtId="0" fontId="15" fillId="0" borderId="1" xfId="3" applyNumberFormat="1" applyFont="1" applyFill="1" applyBorder="1" applyAlignment="1" applyProtection="1">
      <alignment horizontal="center"/>
      <protection locked="0"/>
    </xf>
    <xf numFmtId="0" fontId="15" fillId="0" borderId="1" xfId="4" applyNumberFormat="1" applyFont="1" applyFill="1" applyBorder="1" applyAlignment="1" applyProtection="1">
      <alignment wrapText="1"/>
      <protection locked="0"/>
    </xf>
    <xf numFmtId="0" fontId="15" fillId="0" borderId="1" xfId="4" applyNumberFormat="1" applyFont="1" applyFill="1" applyBorder="1" applyAlignment="1" applyProtection="1">
      <alignment horizontal="left" vertical="center" wrapText="1"/>
      <protection locked="0"/>
    </xf>
    <xf numFmtId="0" fontId="6" fillId="0" borderId="0" xfId="0" applyFont="1"/>
    <xf numFmtId="166" fontId="6" fillId="0" borderId="0" xfId="2" applyNumberFormat="1" applyFont="1"/>
    <xf numFmtId="0" fontId="6" fillId="0" borderId="1" xfId="0" applyFont="1" applyBorder="1"/>
    <xf numFmtId="166" fontId="6" fillId="0" borderId="1" xfId="2" applyNumberFormat="1" applyFont="1" applyBorder="1"/>
    <xf numFmtId="0" fontId="7" fillId="0" borderId="1" xfId="0" applyFont="1" applyBorder="1"/>
    <xf numFmtId="166" fontId="7" fillId="0" borderId="1" xfId="2" applyNumberFormat="1" applyFont="1" applyBorder="1"/>
    <xf numFmtId="0" fontId="7" fillId="0" borderId="0" xfId="0" applyFont="1"/>
    <xf numFmtId="0" fontId="7" fillId="0" borderId="1" xfId="0" applyFont="1" applyBorder="1" applyAlignment="1">
      <alignment horizontal="center"/>
    </xf>
    <xf numFmtId="166" fontId="7" fillId="0" borderId="1" xfId="2" applyNumberFormat="1" applyFont="1" applyBorder="1" applyAlignment="1">
      <alignment horizontal="center"/>
    </xf>
    <xf numFmtId="0" fontId="7" fillId="0" borderId="1" xfId="0" applyFont="1" applyBorder="1" applyAlignment="1">
      <alignment horizontal="center" wrapText="1"/>
    </xf>
    <xf numFmtId="165" fontId="15" fillId="0" borderId="1" xfId="2" applyNumberFormat="1" applyFont="1" applyFill="1" applyBorder="1" applyAlignment="1"/>
    <xf numFmtId="165" fontId="15" fillId="0" borderId="1" xfId="2" applyNumberFormat="1" applyFont="1" applyFill="1" applyBorder="1" applyAlignment="1" applyProtection="1">
      <protection locked="0"/>
    </xf>
    <xf numFmtId="0" fontId="7" fillId="0" borderId="0" xfId="0" applyFont="1" applyAlignment="1">
      <alignment horizontal="center"/>
    </xf>
    <xf numFmtId="3" fontId="10" fillId="0" borderId="9" xfId="0" applyNumberFormat="1" applyFont="1" applyBorder="1" applyAlignment="1">
      <alignment vertical="center" wrapText="1"/>
    </xf>
    <xf numFmtId="0" fontId="7" fillId="0" borderId="1" xfId="0" applyFont="1" applyFill="1" applyBorder="1"/>
    <xf numFmtId="166" fontId="7" fillId="0" borderId="1" xfId="2" applyNumberFormat="1" applyFont="1" applyFill="1" applyBorder="1"/>
    <xf numFmtId="0" fontId="6" fillId="0" borderId="0" xfId="0" applyFont="1" applyAlignment="1"/>
    <xf numFmtId="0" fontId="7" fillId="0" borderId="0" xfId="0" applyFont="1" applyAlignment="1"/>
    <xf numFmtId="0" fontId="6" fillId="0" borderId="1" xfId="0" applyFont="1" applyBorder="1" applyAlignment="1"/>
    <xf numFmtId="0" fontId="15" fillId="0" borderId="1" xfId="4" applyNumberFormat="1" applyFont="1" applyFill="1" applyBorder="1" applyAlignment="1" applyProtection="1">
      <alignment horizontal="left" vertical="center"/>
      <protection locked="0"/>
    </xf>
    <xf numFmtId="49" fontId="18" fillId="0" borderId="1" xfId="0" applyNumberFormat="1" applyFont="1" applyFill="1" applyBorder="1" applyAlignment="1">
      <alignment horizontal="center" vertical="center" wrapText="1" shrinkToFit="1"/>
    </xf>
    <xf numFmtId="49" fontId="18" fillId="0" borderId="1" xfId="0" applyNumberFormat="1" applyFont="1" applyFill="1" applyBorder="1" applyAlignment="1">
      <alignment vertical="center" wrapText="1" shrinkToFit="1"/>
    </xf>
    <xf numFmtId="3" fontId="18" fillId="0" borderId="1" xfId="0" applyNumberFormat="1" applyFont="1" applyFill="1" applyBorder="1" applyAlignment="1">
      <alignment horizontal="right" vertical="center" wrapText="1" shrinkToFit="1"/>
    </xf>
    <xf numFmtId="3" fontId="10" fillId="0" borderId="2" xfId="0" applyNumberFormat="1" applyFont="1" applyFill="1" applyBorder="1" applyAlignment="1">
      <alignment horizontal="center" vertical="center" wrapText="1"/>
    </xf>
    <xf numFmtId="167" fontId="3" fillId="0" borderId="9" xfId="2" applyNumberFormat="1" applyFont="1" applyFill="1" applyBorder="1" applyAlignment="1">
      <alignment vertical="center"/>
    </xf>
    <xf numFmtId="168" fontId="3" fillId="0" borderId="9" xfId="0" applyNumberFormat="1" applyFont="1" applyFill="1" applyBorder="1" applyAlignment="1">
      <alignment vertical="center" wrapText="1"/>
    </xf>
    <xf numFmtId="3" fontId="10" fillId="0" borderId="8" xfId="0" applyNumberFormat="1" applyFont="1" applyFill="1" applyBorder="1" applyAlignment="1">
      <alignment vertical="center" wrapText="1"/>
    </xf>
    <xf numFmtId="0" fontId="3" fillId="0" borderId="9" xfId="0" applyFont="1" applyFill="1" applyBorder="1" applyAlignment="1">
      <alignment vertical="center" wrapText="1"/>
    </xf>
    <xf numFmtId="0" fontId="18" fillId="2" borderId="1" xfId="0" applyFont="1" applyFill="1" applyBorder="1" applyAlignment="1" applyProtection="1">
      <alignment vertical="center" shrinkToFit="1"/>
      <protection locked="0"/>
    </xf>
    <xf numFmtId="0" fontId="17" fillId="0" borderId="0" xfId="0" applyFont="1" applyAlignment="1">
      <alignment vertical="center"/>
    </xf>
    <xf numFmtId="0" fontId="18" fillId="2" borderId="1" xfId="0" applyFont="1" applyFill="1" applyBorder="1" applyAlignment="1" applyProtection="1">
      <alignment horizontal="center" vertical="center" wrapText="1" shrinkToFit="1"/>
      <protection locked="0"/>
    </xf>
    <xf numFmtId="3" fontId="18" fillId="2" borderId="1" xfId="0" applyNumberFormat="1" applyFont="1" applyFill="1" applyBorder="1" applyAlignment="1" applyProtection="1">
      <alignment horizontal="right" vertical="center" wrapText="1" shrinkToFit="1"/>
      <protection locked="0"/>
    </xf>
    <xf numFmtId="0" fontId="6" fillId="0" borderId="1" xfId="0" applyFont="1" applyBorder="1" applyAlignment="1">
      <alignment horizontal="center"/>
    </xf>
    <xf numFmtId="0" fontId="19" fillId="0" borderId="0" xfId="5" applyFont="1" applyAlignment="1">
      <alignment wrapText="1"/>
    </xf>
    <xf numFmtId="0" fontId="19" fillId="0" borderId="0" xfId="5" applyFont="1" applyAlignment="1"/>
    <xf numFmtId="0" fontId="1" fillId="0" borderId="0" xfId="5"/>
    <xf numFmtId="0" fontId="21" fillId="0" borderId="0" xfId="5" applyFont="1" applyAlignment="1"/>
    <xf numFmtId="0" fontId="6" fillId="0" borderId="0" xfId="5" applyFont="1"/>
    <xf numFmtId="0" fontId="6" fillId="0" borderId="1" xfId="5" applyFont="1" applyBorder="1" applyAlignment="1">
      <alignment horizontal="center" vertical="center"/>
    </xf>
    <xf numFmtId="0" fontId="6" fillId="0" borderId="1" xfId="5" applyFont="1" applyBorder="1" applyAlignment="1">
      <alignment horizontal="center" vertical="center" wrapText="1"/>
    </xf>
    <xf numFmtId="0" fontId="6" fillId="0" borderId="1" xfId="5" applyFont="1" applyBorder="1" applyAlignment="1">
      <alignment vertical="center"/>
    </xf>
    <xf numFmtId="0" fontId="6" fillId="0" borderId="1" xfId="5" applyFont="1" applyBorder="1" applyAlignment="1">
      <alignment vertical="center" wrapText="1"/>
    </xf>
    <xf numFmtId="0" fontId="6" fillId="0" borderId="6" xfId="5" applyFont="1" applyBorder="1" applyAlignment="1">
      <alignment vertical="center" wrapText="1"/>
    </xf>
    <xf numFmtId="0" fontId="6" fillId="0" borderId="7" xfId="5" applyFont="1" applyBorder="1" applyAlignment="1">
      <alignment vertical="center" wrapText="1"/>
    </xf>
    <xf numFmtId="49" fontId="6" fillId="0" borderId="1" xfId="5" applyNumberFormat="1" applyFont="1" applyBorder="1" applyAlignment="1">
      <alignment horizontal="center" wrapText="1"/>
    </xf>
    <xf numFmtId="49" fontId="1" fillId="0" borderId="0" xfId="5" applyNumberFormat="1"/>
    <xf numFmtId="165" fontId="7" fillId="0" borderId="1" xfId="6" applyNumberFormat="1" applyFont="1" applyBorder="1"/>
    <xf numFmtId="0" fontId="6" fillId="0" borderId="1" xfId="5" applyFont="1" applyBorder="1"/>
    <xf numFmtId="0" fontId="6" fillId="0" borderId="1" xfId="5" applyFont="1" applyBorder="1" applyAlignment="1">
      <alignment wrapText="1"/>
    </xf>
    <xf numFmtId="165" fontId="6" fillId="0" borderId="1" xfId="5" applyNumberFormat="1" applyFont="1" applyBorder="1" applyAlignment="1">
      <alignment wrapText="1"/>
    </xf>
    <xf numFmtId="165" fontId="6" fillId="0" borderId="1" xfId="6" applyNumberFormat="1" applyFont="1" applyBorder="1"/>
    <xf numFmtId="165" fontId="6" fillId="0" borderId="1" xfId="5" applyNumberFormat="1" applyFont="1" applyBorder="1"/>
    <xf numFmtId="43" fontId="1" fillId="0" borderId="0" xfId="5" applyNumberFormat="1"/>
    <xf numFmtId="0" fontId="7" fillId="0" borderId="0" xfId="0" applyFont="1" applyAlignment="1">
      <alignment wrapText="1"/>
    </xf>
    <xf numFmtId="0" fontId="9" fillId="0" borderId="0" xfId="0" applyFont="1" applyAlignment="1"/>
    <xf numFmtId="0" fontId="7" fillId="0" borderId="0" xfId="0" applyFont="1" applyAlignment="1">
      <alignment vertical="center"/>
    </xf>
    <xf numFmtId="0" fontId="7" fillId="0" borderId="0" xfId="0" applyFont="1" applyAlignment="1">
      <alignment horizontal="center"/>
    </xf>
    <xf numFmtId="0" fontId="17" fillId="0" borderId="0" xfId="0" applyFont="1" applyAlignment="1">
      <alignment horizontal="center" vertical="center"/>
    </xf>
    <xf numFmtId="0" fontId="10"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10" xfId="0" applyFont="1" applyBorder="1" applyAlignment="1">
      <alignment horizontal="center"/>
    </xf>
    <xf numFmtId="0" fontId="7" fillId="0" borderId="1" xfId="0" applyFont="1" applyBorder="1" applyAlignment="1">
      <alignment horizontal="left"/>
    </xf>
    <xf numFmtId="0" fontId="17" fillId="0" borderId="0" xfId="0" applyFont="1" applyAlignment="1">
      <alignment horizontal="center"/>
    </xf>
    <xf numFmtId="0" fontId="7" fillId="0" borderId="1" xfId="0" applyFont="1" applyFill="1" applyBorder="1" applyAlignment="1">
      <alignment horizontal="left" wrapText="1"/>
    </xf>
    <xf numFmtId="0" fontId="6" fillId="0" borderId="5" xfId="5" applyFont="1" applyBorder="1" applyAlignment="1">
      <alignment horizontal="center" vertical="center" wrapText="1"/>
    </xf>
    <xf numFmtId="0" fontId="6" fillId="0" borderId="7"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9" fillId="0" borderId="0" xfId="5" applyFont="1" applyAlignment="1">
      <alignment horizontal="center" wrapText="1"/>
    </xf>
    <xf numFmtId="0" fontId="21" fillId="0" borderId="0" xfId="5" applyFont="1" applyAlignment="1">
      <alignment horizontal="center"/>
    </xf>
    <xf numFmtId="0" fontId="6" fillId="0" borderId="10" xfId="5" applyFont="1" applyBorder="1" applyAlignment="1">
      <alignment horizontal="center"/>
    </xf>
    <xf numFmtId="0" fontId="6" fillId="0" borderId="13" xfId="5" applyFont="1" applyBorder="1" applyAlignment="1">
      <alignment horizontal="center" vertical="center" wrapText="1"/>
    </xf>
    <xf numFmtId="0" fontId="7" fillId="0" borderId="11" xfId="5" applyFont="1" applyBorder="1" applyAlignment="1">
      <alignment horizontal="center"/>
    </xf>
    <xf numFmtId="0" fontId="7" fillId="0" borderId="12" xfId="5" applyFont="1" applyBorder="1" applyAlignment="1">
      <alignment horizontal="center"/>
    </xf>
  </cellXfs>
  <cellStyles count="7">
    <cellStyle name="Comma" xfId="2" builtinId="3"/>
    <cellStyle name="Comma 2" xfId="6"/>
    <cellStyle name="Hyperlink" xfId="1" builtinId="8"/>
    <cellStyle name="Normal" xfId="0" builtinId="0"/>
    <cellStyle name="Normal 2" xfId="5"/>
    <cellStyle name="Normal 3" xfId="4"/>
    <cellStyle name="Normal_thcp_n"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abSelected="1" view="pageBreakPreview" zoomScale="80" zoomScaleNormal="100" zoomScaleSheetLayoutView="80" workbookViewId="0">
      <pane xSplit="2" ySplit="12" topLeftCell="C13" activePane="bottomRight" state="frozen"/>
      <selection pane="topRight" activeCell="C1" sqref="C1"/>
      <selection pane="bottomLeft" activeCell="A11" sqref="A11"/>
      <selection pane="bottomRight" activeCell="U20" sqref="U20"/>
    </sheetView>
  </sheetViews>
  <sheetFormatPr defaultColWidth="9" defaultRowHeight="13.2" x14ac:dyDescent="0.25"/>
  <cols>
    <col min="1" max="1" width="5.6640625" style="2" customWidth="1"/>
    <col min="2" max="2" width="35.44140625" style="2" customWidth="1"/>
    <col min="3" max="3" width="7.33203125" style="2" customWidth="1"/>
    <col min="4" max="4" width="7.44140625" style="2" customWidth="1"/>
    <col min="5" max="5" width="7.33203125" style="2" customWidth="1"/>
    <col min="6" max="6" width="7.44140625" style="2" customWidth="1"/>
    <col min="7" max="7" width="7.109375" style="2" customWidth="1"/>
    <col min="8" max="8" width="7.44140625" style="2" customWidth="1"/>
    <col min="9" max="9" width="7.33203125" style="2" hidden="1" customWidth="1"/>
    <col min="10" max="10" width="7.44140625" style="2" hidden="1" customWidth="1"/>
    <col min="11" max="11" width="7.109375" style="2" hidden="1" customWidth="1"/>
    <col min="12" max="14" width="7.109375" style="2" customWidth="1"/>
    <col min="15" max="15" width="8" style="2" hidden="1" customWidth="1"/>
    <col min="16" max="17" width="7.6640625" style="2" hidden="1" customWidth="1"/>
    <col min="18" max="18" width="8" style="2" customWidth="1"/>
    <col min="19" max="20" width="7.6640625" style="2" customWidth="1"/>
    <col min="21" max="21" width="8" style="2" customWidth="1"/>
    <col min="22" max="23" width="7.6640625" style="2" customWidth="1"/>
    <col min="24" max="26" width="0" style="2" hidden="1" customWidth="1"/>
    <col min="27" max="16384" width="9" style="2"/>
  </cols>
  <sheetData>
    <row r="1" spans="1:26" ht="15.6" x14ac:dyDescent="0.3">
      <c r="A1" s="109" t="s">
        <v>133</v>
      </c>
      <c r="B1" s="109"/>
      <c r="C1" s="109"/>
      <c r="D1" s="109"/>
      <c r="E1" s="109"/>
      <c r="F1" s="109"/>
      <c r="G1" s="109"/>
      <c r="H1" s="109"/>
      <c r="I1" s="109"/>
      <c r="J1" s="109"/>
      <c r="K1" s="109"/>
      <c r="L1" s="109"/>
      <c r="M1" s="109"/>
      <c r="N1" s="109"/>
      <c r="O1" s="109"/>
      <c r="P1" s="109"/>
      <c r="Q1" s="109"/>
      <c r="R1" s="109"/>
      <c r="S1" s="109"/>
      <c r="T1" s="109"/>
      <c r="U1" s="70"/>
      <c r="V1" s="70"/>
      <c r="W1" s="70"/>
    </row>
    <row r="2" spans="1:26" ht="30.6" customHeight="1" x14ac:dyDescent="0.3">
      <c r="A2" s="70" t="s">
        <v>231</v>
      </c>
      <c r="B2" s="106"/>
      <c r="C2" s="106"/>
      <c r="D2" s="106"/>
      <c r="E2" s="106"/>
      <c r="F2" s="106"/>
      <c r="G2" s="106"/>
      <c r="H2" s="106"/>
      <c r="I2" s="106"/>
      <c r="J2" s="106"/>
      <c r="K2" s="106"/>
      <c r="L2" s="106"/>
      <c r="M2" s="106"/>
      <c r="N2" s="106"/>
      <c r="O2" s="106"/>
      <c r="P2" s="106"/>
      <c r="Q2" s="106"/>
      <c r="R2" s="106"/>
      <c r="S2" s="106"/>
      <c r="T2" s="106"/>
      <c r="U2" s="70"/>
      <c r="V2" s="70"/>
      <c r="W2" s="70"/>
    </row>
    <row r="3" spans="1:26" ht="15.6" hidden="1" customHeight="1" x14ac:dyDescent="0.3">
      <c r="A3" s="69" t="s">
        <v>42</v>
      </c>
      <c r="B3" s="69"/>
      <c r="C3" s="70" t="s">
        <v>44</v>
      </c>
      <c r="D3" s="70"/>
      <c r="E3" s="70"/>
      <c r="F3" s="70"/>
      <c r="G3" s="70"/>
      <c r="H3" s="70"/>
      <c r="I3" s="53"/>
      <c r="J3" s="53"/>
      <c r="K3" s="53"/>
      <c r="L3" s="53"/>
      <c r="M3" s="53"/>
      <c r="N3" s="53"/>
      <c r="O3" s="53"/>
      <c r="P3" s="53"/>
      <c r="Q3" s="53"/>
      <c r="R3" s="53"/>
      <c r="S3" s="53"/>
      <c r="T3" s="53"/>
      <c r="U3" s="53"/>
      <c r="V3" s="53"/>
      <c r="W3" s="53"/>
    </row>
    <row r="4" spans="1:26" ht="15.6" hidden="1" customHeight="1" x14ac:dyDescent="0.3">
      <c r="A4" s="107" t="s">
        <v>43</v>
      </c>
      <c r="B4" s="107"/>
      <c r="C4" s="107" t="s">
        <v>45</v>
      </c>
      <c r="D4" s="107"/>
      <c r="E4" s="107"/>
      <c r="F4" s="107"/>
      <c r="G4" s="107"/>
      <c r="H4" s="107"/>
      <c r="I4" s="53"/>
      <c r="J4" s="53"/>
      <c r="K4" s="53"/>
      <c r="L4" s="53"/>
      <c r="M4" s="53"/>
      <c r="N4" s="53"/>
      <c r="O4" s="53"/>
      <c r="P4" s="53"/>
      <c r="Q4" s="53"/>
      <c r="R4" s="53"/>
      <c r="S4" s="53"/>
      <c r="T4" s="53"/>
      <c r="U4" s="53"/>
      <c r="V4" s="53"/>
      <c r="W4" s="53"/>
    </row>
    <row r="5" spans="1:26" s="3" customFormat="1" ht="18" hidden="1" customHeight="1" x14ac:dyDescent="0.35">
      <c r="A5" s="53"/>
      <c r="B5" s="53"/>
      <c r="C5" s="53"/>
      <c r="D5" s="53"/>
      <c r="E5" s="53"/>
      <c r="F5" s="53"/>
      <c r="G5" s="53"/>
      <c r="H5" s="53"/>
      <c r="I5" s="53"/>
      <c r="J5" s="53"/>
      <c r="K5" s="53"/>
      <c r="L5" s="53"/>
      <c r="M5" s="53"/>
      <c r="N5" s="53"/>
      <c r="O5" s="53"/>
      <c r="P5" s="53"/>
      <c r="Q5" s="53"/>
      <c r="R5" s="53"/>
      <c r="S5" s="53"/>
      <c r="T5" s="53"/>
      <c r="U5" s="53"/>
      <c r="V5" s="53"/>
      <c r="W5" s="53"/>
    </row>
    <row r="6" spans="1:26" s="3" customFormat="1" ht="18" hidden="1" customHeight="1" x14ac:dyDescent="0.35">
      <c r="A6" s="108" t="s">
        <v>24</v>
      </c>
      <c r="B6" s="108"/>
      <c r="C6" s="108"/>
      <c r="D6" s="108"/>
      <c r="E6" s="108"/>
      <c r="F6" s="108"/>
      <c r="G6" s="108"/>
      <c r="H6" s="108"/>
      <c r="I6" s="108"/>
      <c r="J6" s="108"/>
      <c r="K6" s="108"/>
      <c r="L6" s="53"/>
      <c r="M6" s="53"/>
      <c r="N6" s="53"/>
      <c r="O6" s="53"/>
      <c r="P6" s="53"/>
      <c r="Q6" s="53"/>
      <c r="R6" s="53"/>
      <c r="S6" s="53"/>
      <c r="T6" s="53"/>
      <c r="U6" s="53"/>
      <c r="V6" s="53"/>
      <c r="W6" s="53"/>
    </row>
    <row r="7" spans="1:26" s="3" customFormat="1" ht="18" hidden="1" customHeight="1" x14ac:dyDescent="0.35">
      <c r="A7" s="108" t="s">
        <v>46</v>
      </c>
      <c r="B7" s="108"/>
      <c r="C7" s="108"/>
      <c r="D7" s="108"/>
      <c r="E7" s="108"/>
      <c r="F7" s="108"/>
      <c r="G7" s="108"/>
      <c r="H7" s="108"/>
      <c r="I7" s="108"/>
      <c r="J7" s="108"/>
      <c r="K7" s="108"/>
      <c r="L7" s="53"/>
      <c r="M7" s="53"/>
      <c r="N7" s="53"/>
      <c r="O7" s="53"/>
      <c r="P7" s="53"/>
      <c r="Q7" s="53"/>
      <c r="R7" s="53"/>
      <c r="S7" s="53"/>
      <c r="T7" s="53"/>
      <c r="U7" s="53"/>
      <c r="V7" s="53"/>
      <c r="W7" s="53"/>
    </row>
    <row r="8" spans="1:26" s="3" customFormat="1" ht="18" x14ac:dyDescent="0.35">
      <c r="A8" s="110" t="s">
        <v>134</v>
      </c>
      <c r="B8" s="110"/>
      <c r="C8" s="110"/>
      <c r="D8" s="110"/>
      <c r="E8" s="110"/>
      <c r="F8" s="110"/>
      <c r="G8" s="110"/>
      <c r="H8" s="110"/>
      <c r="I8" s="110"/>
      <c r="J8" s="110"/>
      <c r="K8" s="110"/>
      <c r="L8" s="110"/>
      <c r="M8" s="110"/>
      <c r="N8" s="110"/>
      <c r="O8" s="110"/>
      <c r="P8" s="110"/>
      <c r="Q8" s="110"/>
      <c r="R8" s="110"/>
      <c r="S8" s="110"/>
      <c r="T8" s="110"/>
      <c r="U8" s="82"/>
      <c r="V8" s="82"/>
      <c r="W8" s="82"/>
    </row>
    <row r="9" spans="1:26" ht="18" customHeight="1" x14ac:dyDescent="0.25">
      <c r="A9" s="4"/>
      <c r="B9" s="4"/>
      <c r="F9" s="4"/>
      <c r="V9" s="118" t="s">
        <v>58</v>
      </c>
      <c r="W9" s="118"/>
    </row>
    <row r="10" spans="1:26" s="45" customFormat="1" ht="37.200000000000003" customHeight="1" x14ac:dyDescent="0.3">
      <c r="A10" s="111" t="s">
        <v>39</v>
      </c>
      <c r="B10" s="111"/>
      <c r="C10" s="114" t="s">
        <v>48</v>
      </c>
      <c r="D10" s="114"/>
      <c r="E10" s="114"/>
      <c r="F10" s="114" t="s">
        <v>49</v>
      </c>
      <c r="G10" s="114"/>
      <c r="H10" s="114"/>
      <c r="I10" s="111" t="s">
        <v>50</v>
      </c>
      <c r="J10" s="111"/>
      <c r="K10" s="111"/>
      <c r="L10" s="111" t="s">
        <v>51</v>
      </c>
      <c r="M10" s="111"/>
      <c r="N10" s="111"/>
      <c r="O10" s="111" t="s">
        <v>52</v>
      </c>
      <c r="P10" s="111"/>
      <c r="Q10" s="111"/>
      <c r="R10" s="111" t="s">
        <v>53</v>
      </c>
      <c r="S10" s="111"/>
      <c r="T10" s="111"/>
      <c r="U10" s="114" t="s">
        <v>54</v>
      </c>
      <c r="V10" s="114"/>
      <c r="W10" s="114"/>
      <c r="X10" s="111" t="s">
        <v>123</v>
      </c>
      <c r="Y10" s="111"/>
      <c r="Z10" s="111"/>
    </row>
    <row r="11" spans="1:26" s="6" customFormat="1" ht="25.5" customHeight="1" x14ac:dyDescent="0.25">
      <c r="A11" s="117"/>
      <c r="B11" s="117"/>
      <c r="C11" s="112" t="s">
        <v>55</v>
      </c>
      <c r="D11" s="112" t="s">
        <v>40</v>
      </c>
      <c r="E11" s="112" t="s">
        <v>0</v>
      </c>
      <c r="F11" s="112" t="s">
        <v>55</v>
      </c>
      <c r="G11" s="112" t="s">
        <v>40</v>
      </c>
      <c r="H11" s="112" t="s">
        <v>0</v>
      </c>
      <c r="I11" s="112" t="s">
        <v>55</v>
      </c>
      <c r="J11" s="112" t="s">
        <v>40</v>
      </c>
      <c r="K11" s="112" t="s">
        <v>0</v>
      </c>
      <c r="L11" s="112" t="s">
        <v>55</v>
      </c>
      <c r="M11" s="112" t="s">
        <v>40</v>
      </c>
      <c r="N11" s="112" t="s">
        <v>0</v>
      </c>
      <c r="O11" s="112" t="s">
        <v>55</v>
      </c>
      <c r="P11" s="112" t="s">
        <v>40</v>
      </c>
      <c r="Q11" s="112" t="s">
        <v>0</v>
      </c>
      <c r="R11" s="112" t="s">
        <v>55</v>
      </c>
      <c r="S11" s="112" t="s">
        <v>40</v>
      </c>
      <c r="T11" s="112" t="s">
        <v>0</v>
      </c>
      <c r="U11" s="115" t="s">
        <v>55</v>
      </c>
      <c r="V11" s="115" t="s">
        <v>40</v>
      </c>
      <c r="W11" s="115" t="s">
        <v>0</v>
      </c>
      <c r="X11" s="112" t="s">
        <v>55</v>
      </c>
      <c r="Y11" s="112" t="s">
        <v>40</v>
      </c>
      <c r="Z11" s="112" t="s">
        <v>0</v>
      </c>
    </row>
    <row r="12" spans="1:26" s="6" customFormat="1" ht="36" customHeight="1" x14ac:dyDescent="0.25">
      <c r="A12" s="117"/>
      <c r="B12" s="117"/>
      <c r="C12" s="113"/>
      <c r="D12" s="113"/>
      <c r="E12" s="113"/>
      <c r="F12" s="113"/>
      <c r="G12" s="113"/>
      <c r="H12" s="113"/>
      <c r="I12" s="113"/>
      <c r="J12" s="113"/>
      <c r="K12" s="113"/>
      <c r="L12" s="113"/>
      <c r="M12" s="113"/>
      <c r="N12" s="113"/>
      <c r="O12" s="113"/>
      <c r="P12" s="113"/>
      <c r="Q12" s="113"/>
      <c r="R12" s="113"/>
      <c r="S12" s="113"/>
      <c r="T12" s="113"/>
      <c r="U12" s="116"/>
      <c r="V12" s="116"/>
      <c r="W12" s="116"/>
      <c r="X12" s="113"/>
      <c r="Y12" s="113"/>
      <c r="Z12" s="113"/>
    </row>
    <row r="13" spans="1:26" s="10" customFormat="1" ht="18" customHeight="1" x14ac:dyDescent="0.25">
      <c r="A13" s="7" t="s">
        <v>1</v>
      </c>
      <c r="B13" s="8" t="s">
        <v>187</v>
      </c>
      <c r="C13" s="66">
        <f>+C17+C21</f>
        <v>62273</v>
      </c>
      <c r="D13" s="66">
        <f>+D17+D21</f>
        <v>59501</v>
      </c>
      <c r="E13" s="66">
        <f>+E17+E21</f>
        <v>26866</v>
      </c>
      <c r="F13" s="9">
        <v>1611</v>
      </c>
      <c r="G13" s="9">
        <v>1287</v>
      </c>
      <c r="H13" s="9">
        <v>735</v>
      </c>
      <c r="I13" s="9">
        <f>I14+I17+I18+I19+I20+I21+I22</f>
        <v>1745</v>
      </c>
      <c r="J13" s="9">
        <f t="shared" ref="J13:K13" si="0">J14+J17+J18+J19+J20+J21+J22</f>
        <v>1350</v>
      </c>
      <c r="K13" s="9">
        <f t="shared" si="0"/>
        <v>559</v>
      </c>
      <c r="L13" s="9">
        <f t="shared" ref="L13:M13" si="1">SUM(L14+L17+L18+L19+L20+L21+L22)</f>
        <v>2682</v>
      </c>
      <c r="M13" s="9">
        <f t="shared" si="1"/>
        <v>2600</v>
      </c>
      <c r="N13" s="9">
        <f>SUM(N14+N17+N18+N19+N20+N21+N22)</f>
        <v>1633.5</v>
      </c>
      <c r="O13" s="9"/>
      <c r="P13" s="9"/>
      <c r="Q13" s="9"/>
      <c r="R13" s="9">
        <f>R16+R20</f>
        <v>13203</v>
      </c>
      <c r="S13" s="9">
        <f t="shared" ref="S13:T13" si="2">S16+S20</f>
        <v>7388</v>
      </c>
      <c r="T13" s="9">
        <f t="shared" si="2"/>
        <v>4276</v>
      </c>
      <c r="U13" s="76">
        <v>3444.958858</v>
      </c>
      <c r="V13" s="76">
        <v>1146.618068</v>
      </c>
      <c r="W13" s="76">
        <v>965.47</v>
      </c>
      <c r="X13" s="9"/>
      <c r="Y13" s="9"/>
      <c r="Z13" s="9"/>
    </row>
    <row r="14" spans="1:26" s="16" customFormat="1" ht="28.5" customHeight="1" x14ac:dyDescent="0.25">
      <c r="A14" s="11">
        <v>1</v>
      </c>
      <c r="B14" s="12" t="s">
        <v>175</v>
      </c>
      <c r="C14" s="14"/>
      <c r="D14" s="14"/>
      <c r="E14" s="14"/>
      <c r="F14" s="13"/>
      <c r="G14" s="13"/>
      <c r="H14" s="13"/>
      <c r="I14" s="13"/>
      <c r="J14" s="13"/>
      <c r="K14" s="13"/>
      <c r="L14" s="13"/>
      <c r="M14" s="13"/>
      <c r="N14" s="13"/>
      <c r="O14" s="13"/>
      <c r="P14" s="13"/>
      <c r="Q14" s="13"/>
      <c r="R14" s="13"/>
      <c r="S14" s="13"/>
      <c r="T14" s="13"/>
      <c r="U14" s="14"/>
      <c r="V14" s="14"/>
      <c r="W14" s="14"/>
      <c r="X14" s="13"/>
      <c r="Y14" s="13"/>
      <c r="Z14" s="13"/>
    </row>
    <row r="15" spans="1:26" s="16" customFormat="1" ht="29.25" hidden="1" customHeight="1" x14ac:dyDescent="0.25">
      <c r="A15" s="11" t="s">
        <v>2</v>
      </c>
      <c r="B15" s="12" t="s">
        <v>3</v>
      </c>
      <c r="C15" s="13"/>
      <c r="D15" s="13"/>
      <c r="E15" s="13"/>
      <c r="F15" s="13"/>
      <c r="G15" s="13"/>
      <c r="H15" s="13"/>
      <c r="I15" s="13"/>
      <c r="J15" s="13"/>
      <c r="K15" s="13"/>
      <c r="L15" s="13"/>
      <c r="M15" s="13"/>
      <c r="N15" s="13"/>
      <c r="O15" s="13"/>
      <c r="P15" s="13"/>
      <c r="Q15" s="13"/>
      <c r="R15" s="13"/>
      <c r="S15" s="13"/>
      <c r="T15" s="13"/>
      <c r="U15" s="14"/>
      <c r="V15" s="14"/>
      <c r="W15" s="14"/>
      <c r="X15" s="13"/>
      <c r="Y15" s="13"/>
      <c r="Z15" s="13"/>
    </row>
    <row r="16" spans="1:26" s="21" customFormat="1" ht="45" hidden="1" customHeight="1" x14ac:dyDescent="0.3">
      <c r="A16" s="18" t="s">
        <v>4</v>
      </c>
      <c r="B16" s="19" t="s">
        <v>5</v>
      </c>
      <c r="C16" s="14"/>
      <c r="D16" s="14"/>
      <c r="E16" s="14"/>
      <c r="F16" s="14"/>
      <c r="G16" s="14"/>
      <c r="H16" s="14"/>
      <c r="I16" s="14"/>
      <c r="J16" s="14"/>
      <c r="K16" s="14"/>
      <c r="L16" s="14"/>
      <c r="M16" s="14"/>
      <c r="N16" s="14"/>
      <c r="O16" s="20"/>
      <c r="P16" s="20"/>
      <c r="Q16" s="20"/>
      <c r="R16" s="20">
        <v>10762</v>
      </c>
      <c r="S16" s="20">
        <v>5161</v>
      </c>
      <c r="T16" s="20">
        <v>2049</v>
      </c>
      <c r="U16" s="20"/>
      <c r="V16" s="20"/>
      <c r="W16" s="20"/>
      <c r="X16" s="20"/>
      <c r="Y16" s="20"/>
      <c r="Z16" s="20"/>
    </row>
    <row r="17" spans="1:26" s="23" customFormat="1" ht="66" customHeight="1" x14ac:dyDescent="0.3">
      <c r="A17" s="11">
        <v>3</v>
      </c>
      <c r="B17" s="12" t="s">
        <v>56</v>
      </c>
      <c r="C17" s="13">
        <v>46350</v>
      </c>
      <c r="D17" s="13">
        <v>43500</v>
      </c>
      <c r="E17" s="13">
        <v>8500</v>
      </c>
      <c r="F17" s="13"/>
      <c r="G17" s="13"/>
      <c r="H17" s="13"/>
      <c r="I17" s="13"/>
      <c r="J17" s="13"/>
      <c r="K17" s="13"/>
      <c r="L17" s="13"/>
      <c r="M17" s="13"/>
      <c r="N17" s="13"/>
      <c r="O17" s="22"/>
      <c r="P17" s="22"/>
      <c r="Q17" s="22"/>
      <c r="R17" s="22"/>
      <c r="S17" s="22"/>
      <c r="T17" s="22"/>
      <c r="U17" s="77">
        <v>271.10000000000002</v>
      </c>
      <c r="V17" s="20">
        <v>408</v>
      </c>
      <c r="W17" s="77">
        <v>581.66999999999996</v>
      </c>
      <c r="X17" s="22"/>
      <c r="Y17" s="22"/>
      <c r="Z17" s="22"/>
    </row>
    <row r="18" spans="1:26" s="16" customFormat="1" ht="72" hidden="1" customHeight="1" x14ac:dyDescent="0.25">
      <c r="A18" s="11">
        <v>4</v>
      </c>
      <c r="B18" s="12" t="s">
        <v>6</v>
      </c>
      <c r="C18" s="13"/>
      <c r="D18" s="13"/>
      <c r="E18" s="13"/>
      <c r="F18" s="13"/>
      <c r="G18" s="13"/>
      <c r="H18" s="13"/>
      <c r="I18" s="13"/>
      <c r="J18" s="13"/>
      <c r="K18" s="13"/>
      <c r="L18" s="13"/>
      <c r="M18" s="13"/>
      <c r="N18" s="13"/>
      <c r="O18" s="13"/>
      <c r="P18" s="13"/>
      <c r="Q18" s="13"/>
      <c r="R18" s="13"/>
      <c r="S18" s="13"/>
      <c r="T18" s="13"/>
      <c r="U18" s="14"/>
      <c r="V18" s="14"/>
      <c r="W18" s="78"/>
      <c r="X18" s="13"/>
      <c r="Y18" s="13"/>
      <c r="Z18" s="13"/>
    </row>
    <row r="19" spans="1:26" s="16" customFormat="1" ht="34.5" customHeight="1" x14ac:dyDescent="0.25">
      <c r="A19" s="11">
        <v>5</v>
      </c>
      <c r="B19" s="12" t="s">
        <v>7</v>
      </c>
      <c r="C19" s="1"/>
      <c r="D19" s="1"/>
      <c r="E19" s="1"/>
      <c r="F19" s="1"/>
      <c r="G19" s="13"/>
      <c r="H19" s="13"/>
      <c r="I19" s="13"/>
      <c r="J19" s="13"/>
      <c r="K19" s="13"/>
      <c r="L19" s="13"/>
      <c r="M19" s="13"/>
      <c r="N19" s="13"/>
      <c r="O19" s="13"/>
      <c r="P19" s="13"/>
      <c r="Q19" s="13"/>
      <c r="R19" s="13"/>
      <c r="S19" s="13"/>
      <c r="T19" s="13"/>
      <c r="U19" s="14"/>
      <c r="V19" s="14"/>
      <c r="W19" s="14"/>
      <c r="X19" s="13"/>
      <c r="Y19" s="13"/>
      <c r="Z19" s="13"/>
    </row>
    <row r="20" spans="1:26" s="16" customFormat="1" ht="80.25" customHeight="1" x14ac:dyDescent="0.25">
      <c r="A20" s="11">
        <v>6</v>
      </c>
      <c r="B20" s="12" t="s">
        <v>57</v>
      </c>
      <c r="C20" s="13"/>
      <c r="D20" s="13"/>
      <c r="E20" s="13"/>
      <c r="F20" s="13"/>
      <c r="G20" s="13"/>
      <c r="H20" s="13"/>
      <c r="I20" s="13">
        <v>607</v>
      </c>
      <c r="J20" s="13">
        <v>626</v>
      </c>
      <c r="K20" s="13"/>
      <c r="L20" s="13">
        <v>1078</v>
      </c>
      <c r="M20" s="13">
        <v>940</v>
      </c>
      <c r="N20" s="13">
        <v>940</v>
      </c>
      <c r="O20" s="13"/>
      <c r="P20" s="13"/>
      <c r="Q20" s="13"/>
      <c r="R20" s="13">
        <v>2441</v>
      </c>
      <c r="S20" s="13">
        <v>2227</v>
      </c>
      <c r="T20" s="13">
        <v>2227</v>
      </c>
      <c r="U20" s="14">
        <v>3173.8588580000001</v>
      </c>
      <c r="V20" s="14">
        <v>738.61806799999999</v>
      </c>
      <c r="W20" s="78"/>
      <c r="X20" s="13"/>
      <c r="Y20" s="13"/>
      <c r="Z20" s="13"/>
    </row>
    <row r="21" spans="1:26" s="16" customFormat="1" ht="23.25" customHeight="1" x14ac:dyDescent="0.25">
      <c r="A21" s="11">
        <v>7</v>
      </c>
      <c r="B21" s="12" t="s">
        <v>8</v>
      </c>
      <c r="C21" s="1">
        <v>15923</v>
      </c>
      <c r="D21" s="1">
        <v>16001</v>
      </c>
      <c r="E21" s="1">
        <v>18366</v>
      </c>
      <c r="F21" s="1">
        <v>1611</v>
      </c>
      <c r="G21" s="13">
        <v>1287</v>
      </c>
      <c r="H21" s="13">
        <v>735</v>
      </c>
      <c r="I21" s="13">
        <v>1138</v>
      </c>
      <c r="J21" s="13">
        <v>724</v>
      </c>
      <c r="K21" s="13">
        <v>559</v>
      </c>
      <c r="L21" s="13">
        <v>1604</v>
      </c>
      <c r="M21" s="13">
        <v>1660</v>
      </c>
      <c r="N21" s="13">
        <v>693.5</v>
      </c>
      <c r="O21" s="13"/>
      <c r="P21" s="13"/>
      <c r="Q21" s="13"/>
      <c r="R21" s="13"/>
      <c r="S21" s="13"/>
      <c r="T21" s="13"/>
      <c r="U21" s="14"/>
      <c r="V21" s="14"/>
      <c r="W21" s="14"/>
      <c r="X21" s="13"/>
      <c r="Y21" s="13"/>
      <c r="Z21" s="13"/>
    </row>
    <row r="22" spans="1:26" s="16" customFormat="1" ht="55.5" customHeight="1" x14ac:dyDescent="0.25">
      <c r="A22" s="11">
        <v>8</v>
      </c>
      <c r="B22" s="15" t="s">
        <v>9</v>
      </c>
      <c r="C22" s="13"/>
      <c r="D22" s="13"/>
      <c r="E22" s="13"/>
      <c r="F22" s="13"/>
      <c r="G22" s="13"/>
      <c r="H22" s="13"/>
      <c r="I22" s="13"/>
      <c r="J22" s="13"/>
      <c r="K22" s="13"/>
      <c r="L22" s="13"/>
      <c r="M22" s="13"/>
      <c r="N22" s="13"/>
      <c r="O22" s="13"/>
      <c r="P22" s="13"/>
      <c r="Q22" s="13"/>
      <c r="R22" s="13"/>
      <c r="S22" s="13"/>
      <c r="T22" s="13"/>
      <c r="U22" s="14"/>
      <c r="V22" s="14"/>
      <c r="W22" s="14"/>
      <c r="X22" s="13"/>
      <c r="Y22" s="13"/>
      <c r="Z22" s="13"/>
    </row>
    <row r="23" spans="1:26" s="26" customFormat="1" ht="59.4" customHeight="1" x14ac:dyDescent="0.25">
      <c r="A23" s="24" t="s">
        <v>10</v>
      </c>
      <c r="B23" s="25" t="s">
        <v>188</v>
      </c>
      <c r="C23" s="25">
        <f t="shared" ref="C23:E23" si="3">SUM(C24:C30)</f>
        <v>56504</v>
      </c>
      <c r="D23" s="25">
        <f t="shared" si="3"/>
        <v>56283</v>
      </c>
      <c r="E23" s="25">
        <f t="shared" si="3"/>
        <v>43830</v>
      </c>
      <c r="F23" s="25">
        <v>1140</v>
      </c>
      <c r="G23" s="25">
        <v>1148</v>
      </c>
      <c r="H23" s="25">
        <v>1086.5</v>
      </c>
      <c r="I23" s="25">
        <f t="shared" ref="I23:J23" si="4">SUM(I24:I31)</f>
        <v>1097.5999999999999</v>
      </c>
      <c r="J23" s="25">
        <f t="shared" si="4"/>
        <v>909</v>
      </c>
      <c r="K23" s="25">
        <f>SUM(K24:K31)</f>
        <v>799</v>
      </c>
      <c r="L23" s="25">
        <f t="shared" ref="L23:T23" si="5">SUM(L24:L31)</f>
        <v>2682</v>
      </c>
      <c r="M23" s="25">
        <f t="shared" si="5"/>
        <v>2552</v>
      </c>
      <c r="N23" s="25">
        <f t="shared" si="5"/>
        <v>1929</v>
      </c>
      <c r="O23" s="25">
        <f t="shared" si="5"/>
        <v>0</v>
      </c>
      <c r="P23" s="25">
        <f t="shared" si="5"/>
        <v>0</v>
      </c>
      <c r="Q23" s="25">
        <f t="shared" si="5"/>
        <v>0</v>
      </c>
      <c r="R23" s="25">
        <f t="shared" ref="R23:T23" si="6">SUM(R24:R30)</f>
        <v>10233</v>
      </c>
      <c r="S23" s="25">
        <f t="shared" si="6"/>
        <v>6332</v>
      </c>
      <c r="T23" s="25">
        <f t="shared" si="6"/>
        <v>4898</v>
      </c>
      <c r="U23" s="79">
        <v>3173.8588580000001</v>
      </c>
      <c r="V23" s="79">
        <v>738.6</v>
      </c>
      <c r="W23" s="79">
        <v>966.5</v>
      </c>
      <c r="X23" s="25">
        <f t="shared" ref="X23" si="7">SUM(X24:X31)</f>
        <v>0</v>
      </c>
      <c r="Y23" s="25">
        <f t="shared" ref="Y23" si="8">SUM(Y24:Y31)</f>
        <v>0</v>
      </c>
      <c r="Z23" s="25">
        <f t="shared" ref="Z23" si="9">SUM(Z24:Z31)</f>
        <v>0</v>
      </c>
    </row>
    <row r="24" spans="1:26" s="23" customFormat="1" ht="30" customHeight="1" x14ac:dyDescent="0.3">
      <c r="A24" s="11">
        <v>1</v>
      </c>
      <c r="B24" s="17" t="s">
        <v>11</v>
      </c>
      <c r="C24" s="13">
        <v>12839</v>
      </c>
      <c r="D24" s="13">
        <v>13141</v>
      </c>
      <c r="E24" s="13">
        <v>13535</v>
      </c>
      <c r="F24" s="1">
        <v>786</v>
      </c>
      <c r="G24" s="13">
        <v>824</v>
      </c>
      <c r="H24" s="13">
        <v>906.5</v>
      </c>
      <c r="I24" s="13">
        <v>500</v>
      </c>
      <c r="J24" s="13">
        <v>464</v>
      </c>
      <c r="K24" s="13">
        <v>451</v>
      </c>
      <c r="L24" s="13">
        <v>1208</v>
      </c>
      <c r="M24" s="13">
        <v>1162</v>
      </c>
      <c r="N24" s="13">
        <v>1225</v>
      </c>
      <c r="O24" s="22"/>
      <c r="P24" s="22"/>
      <c r="Q24" s="22"/>
      <c r="R24" s="22">
        <v>4135</v>
      </c>
      <c r="S24" s="22">
        <v>2088</v>
      </c>
      <c r="T24" s="22">
        <v>2608</v>
      </c>
      <c r="U24" s="20">
        <v>2199.54</v>
      </c>
      <c r="V24" s="20">
        <v>468.4</v>
      </c>
      <c r="W24" s="20">
        <v>576.4</v>
      </c>
      <c r="X24" s="22"/>
      <c r="Y24" s="22"/>
      <c r="Z24" s="22"/>
    </row>
    <row r="25" spans="1:26" s="23" customFormat="1" ht="32.25" customHeight="1" x14ac:dyDescent="0.3">
      <c r="A25" s="11">
        <v>2</v>
      </c>
      <c r="B25" s="13" t="s">
        <v>12</v>
      </c>
      <c r="C25" s="13">
        <v>31186</v>
      </c>
      <c r="D25" s="13">
        <v>30816</v>
      </c>
      <c r="E25" s="13">
        <v>18814</v>
      </c>
      <c r="F25" s="13"/>
      <c r="G25" s="13"/>
      <c r="H25" s="13"/>
      <c r="I25" s="13"/>
      <c r="J25" s="13"/>
      <c r="K25" s="13"/>
      <c r="L25" s="13">
        <v>1474</v>
      </c>
      <c r="M25" s="13">
        <v>1390</v>
      </c>
      <c r="N25" s="13">
        <v>704</v>
      </c>
      <c r="O25" s="22"/>
      <c r="P25" s="22"/>
      <c r="Q25" s="22"/>
      <c r="R25" s="22">
        <v>4503</v>
      </c>
      <c r="S25" s="22">
        <v>2167</v>
      </c>
      <c r="T25" s="22">
        <v>1040</v>
      </c>
      <c r="U25" s="20">
        <v>974.31885800000009</v>
      </c>
      <c r="V25" s="20">
        <v>270.20000000000005</v>
      </c>
      <c r="W25" s="20">
        <v>390.1</v>
      </c>
      <c r="X25" s="22"/>
      <c r="Y25" s="22"/>
      <c r="Z25" s="22"/>
    </row>
    <row r="26" spans="1:26" s="16" customFormat="1" ht="22.5" customHeight="1" x14ac:dyDescent="0.25">
      <c r="A26" s="11">
        <v>3</v>
      </c>
      <c r="B26" s="17" t="s">
        <v>13</v>
      </c>
      <c r="C26" s="13"/>
      <c r="D26" s="13"/>
      <c r="E26" s="13"/>
      <c r="F26" s="1"/>
      <c r="G26" s="13"/>
      <c r="H26" s="13"/>
      <c r="I26" s="13"/>
      <c r="J26" s="13"/>
      <c r="K26" s="13"/>
      <c r="L26" s="13"/>
      <c r="M26" s="13"/>
      <c r="N26" s="13"/>
      <c r="O26" s="13"/>
      <c r="P26" s="13"/>
      <c r="Q26" s="13"/>
      <c r="R26" s="13"/>
      <c r="S26" s="13"/>
      <c r="T26" s="13"/>
      <c r="U26" s="14"/>
      <c r="V26" s="14"/>
      <c r="W26" s="14"/>
      <c r="X26" s="13"/>
      <c r="Y26" s="13"/>
      <c r="Z26" s="13"/>
    </row>
    <row r="27" spans="1:26" s="23" customFormat="1" ht="24" customHeight="1" x14ac:dyDescent="0.3">
      <c r="A27" s="11">
        <v>4</v>
      </c>
      <c r="B27" s="17" t="s">
        <v>15</v>
      </c>
      <c r="C27" s="13">
        <v>6240</v>
      </c>
      <c r="D27" s="13">
        <v>7166</v>
      </c>
      <c r="E27" s="13">
        <v>7431</v>
      </c>
      <c r="F27" s="1">
        <v>5</v>
      </c>
      <c r="G27" s="13">
        <v>5</v>
      </c>
      <c r="H27" s="13">
        <v>5</v>
      </c>
      <c r="I27" s="13"/>
      <c r="J27" s="13"/>
      <c r="K27" s="13"/>
      <c r="L27" s="14"/>
      <c r="M27" s="14"/>
      <c r="N27" s="14"/>
      <c r="O27" s="13"/>
      <c r="P27" s="13"/>
      <c r="Q27" s="13"/>
      <c r="R27" s="13"/>
      <c r="S27" s="13"/>
      <c r="T27" s="13"/>
      <c r="U27" s="14"/>
      <c r="V27" s="14"/>
      <c r="W27" s="14"/>
      <c r="X27" s="13"/>
      <c r="Y27" s="13"/>
      <c r="Z27" s="13"/>
    </row>
    <row r="28" spans="1:26" s="16" customFormat="1" ht="24" customHeight="1" x14ac:dyDescent="0.25">
      <c r="A28" s="11">
        <v>5</v>
      </c>
      <c r="B28" s="17" t="s">
        <v>14</v>
      </c>
      <c r="C28" s="13"/>
      <c r="D28" s="13"/>
      <c r="E28" s="13"/>
      <c r="F28" s="1"/>
      <c r="G28" s="13"/>
      <c r="H28" s="13"/>
      <c r="I28" s="13"/>
      <c r="J28" s="13"/>
      <c r="K28" s="13"/>
      <c r="L28" s="13"/>
      <c r="M28" s="13"/>
      <c r="N28" s="13"/>
      <c r="O28" s="13"/>
      <c r="P28" s="13"/>
      <c r="Q28" s="13"/>
      <c r="R28" s="13">
        <v>1391</v>
      </c>
      <c r="S28" s="13">
        <v>861</v>
      </c>
      <c r="T28" s="13">
        <v>719</v>
      </c>
      <c r="U28" s="14"/>
      <c r="V28" s="14"/>
      <c r="W28" s="14"/>
      <c r="X28" s="13"/>
      <c r="Y28" s="13"/>
      <c r="Z28" s="13"/>
    </row>
    <row r="29" spans="1:26" s="23" customFormat="1" ht="24" customHeight="1" x14ac:dyDescent="0.3">
      <c r="A29" s="11">
        <v>6</v>
      </c>
      <c r="B29" s="13" t="s">
        <v>16</v>
      </c>
      <c r="C29" s="13">
        <v>6239</v>
      </c>
      <c r="D29" s="13">
        <v>5160</v>
      </c>
      <c r="E29" s="13">
        <v>4050</v>
      </c>
      <c r="F29" s="13">
        <v>349</v>
      </c>
      <c r="G29" s="13">
        <v>318</v>
      </c>
      <c r="H29" s="13">
        <v>174.5</v>
      </c>
      <c r="I29" s="13">
        <f>429+57*2+12*2+30.6</f>
        <v>597.6</v>
      </c>
      <c r="J29" s="13">
        <f>279+94+72</f>
        <v>445</v>
      </c>
      <c r="K29" s="13">
        <v>318</v>
      </c>
      <c r="L29" s="13"/>
      <c r="M29" s="13"/>
      <c r="N29" s="13"/>
      <c r="O29" s="13"/>
      <c r="P29" s="13"/>
      <c r="Q29" s="13"/>
      <c r="R29" s="13">
        <v>204</v>
      </c>
      <c r="S29" s="13">
        <v>1216</v>
      </c>
      <c r="T29" s="13">
        <v>531</v>
      </c>
      <c r="U29" s="14"/>
      <c r="V29" s="14"/>
      <c r="W29" s="14"/>
      <c r="X29" s="13"/>
      <c r="Y29" s="13"/>
      <c r="Z29" s="13"/>
    </row>
    <row r="30" spans="1:26" s="16" customFormat="1" ht="67.2" customHeight="1" x14ac:dyDescent="0.25">
      <c r="A30" s="11">
        <v>7</v>
      </c>
      <c r="B30" s="15" t="s">
        <v>17</v>
      </c>
      <c r="C30" s="13"/>
      <c r="D30" s="13"/>
      <c r="E30" s="13"/>
      <c r="F30" s="13"/>
      <c r="G30" s="13"/>
      <c r="H30" s="13"/>
      <c r="I30" s="13"/>
      <c r="J30" s="13"/>
      <c r="K30" s="13"/>
      <c r="L30" s="13"/>
      <c r="M30" s="13"/>
      <c r="N30" s="13"/>
      <c r="O30" s="13"/>
      <c r="P30" s="13"/>
      <c r="Q30" s="13"/>
      <c r="R30" s="13"/>
      <c r="S30" s="13"/>
      <c r="T30" s="13"/>
      <c r="U30" s="14"/>
      <c r="V30" s="14"/>
      <c r="W30" s="14"/>
      <c r="X30" s="13"/>
      <c r="Y30" s="13"/>
      <c r="Z30" s="13"/>
    </row>
    <row r="31" spans="1:26" s="16" customFormat="1" ht="67.2" customHeight="1" x14ac:dyDescent="0.25">
      <c r="A31" s="1">
        <v>8</v>
      </c>
      <c r="B31" s="13" t="s">
        <v>59</v>
      </c>
      <c r="C31" s="13">
        <v>1154</v>
      </c>
      <c r="D31" s="13">
        <v>509</v>
      </c>
      <c r="E31" s="13"/>
      <c r="F31" s="13"/>
      <c r="G31" s="13"/>
      <c r="H31" s="13"/>
      <c r="I31" s="13"/>
      <c r="J31" s="13"/>
      <c r="K31" s="13">
        <v>30</v>
      </c>
      <c r="L31" s="13"/>
      <c r="M31" s="13"/>
      <c r="N31" s="13"/>
      <c r="O31" s="13"/>
      <c r="P31" s="13"/>
      <c r="Q31" s="13"/>
      <c r="R31" s="13">
        <f t="shared" ref="R31:T31" si="10">R13-R23</f>
        <v>2970</v>
      </c>
      <c r="S31" s="13">
        <f t="shared" si="10"/>
        <v>1056</v>
      </c>
      <c r="T31" s="13">
        <f t="shared" si="10"/>
        <v>-622</v>
      </c>
      <c r="U31" s="14"/>
      <c r="V31" s="14"/>
      <c r="W31" s="14"/>
      <c r="X31" s="13"/>
      <c r="Y31" s="13"/>
      <c r="Z31" s="13"/>
    </row>
    <row r="32" spans="1:26" s="31" customFormat="1" ht="39" customHeight="1" x14ac:dyDescent="0.25">
      <c r="A32" s="28" t="s">
        <v>18</v>
      </c>
      <c r="B32" s="29" t="s">
        <v>176</v>
      </c>
      <c r="C32" s="30">
        <f>C13-C23-C31</f>
        <v>4615</v>
      </c>
      <c r="D32" s="30">
        <f>D13-D23-D31</f>
        <v>2709</v>
      </c>
      <c r="E32" s="30">
        <f t="shared" ref="E32" si="11">E13-E23</f>
        <v>-16964</v>
      </c>
      <c r="F32" s="30">
        <f t="shared" ref="F32:T32" si="12">F13-F23</f>
        <v>471</v>
      </c>
      <c r="G32" s="30">
        <f t="shared" si="12"/>
        <v>139</v>
      </c>
      <c r="H32" s="30">
        <f t="shared" si="12"/>
        <v>-351.5</v>
      </c>
      <c r="I32" s="30">
        <f t="shared" si="12"/>
        <v>647.40000000000009</v>
      </c>
      <c r="J32" s="30">
        <f t="shared" si="12"/>
        <v>441</v>
      </c>
      <c r="K32" s="30">
        <f t="shared" si="12"/>
        <v>-240</v>
      </c>
      <c r="L32" s="30">
        <f>L13-L23</f>
        <v>0</v>
      </c>
      <c r="M32" s="30">
        <f>M13-M23</f>
        <v>48</v>
      </c>
      <c r="N32" s="30">
        <f>N13-N23</f>
        <v>-295.5</v>
      </c>
      <c r="O32" s="30">
        <f t="shared" si="12"/>
        <v>0</v>
      </c>
      <c r="P32" s="30">
        <f t="shared" si="12"/>
        <v>0</v>
      </c>
      <c r="Q32" s="30">
        <f t="shared" si="12"/>
        <v>0</v>
      </c>
      <c r="R32" s="30">
        <f t="shared" si="12"/>
        <v>2970</v>
      </c>
      <c r="S32" s="30">
        <f t="shared" si="12"/>
        <v>1056</v>
      </c>
      <c r="T32" s="30">
        <f t="shared" si="12"/>
        <v>-622</v>
      </c>
      <c r="U32" s="30">
        <v>271.09999999999991</v>
      </c>
      <c r="V32" s="30">
        <v>408.01806799999997</v>
      </c>
      <c r="W32" s="30">
        <v>-1.0299999999999727</v>
      </c>
      <c r="X32" s="30">
        <f t="shared" ref="X32:Z32" si="13">X13-X23</f>
        <v>0</v>
      </c>
      <c r="Y32" s="30">
        <f t="shared" si="13"/>
        <v>0</v>
      </c>
      <c r="Z32" s="30">
        <f t="shared" si="13"/>
        <v>0</v>
      </c>
    </row>
    <row r="33" spans="1:26" ht="80.25" hidden="1" customHeight="1" x14ac:dyDescent="0.25">
      <c r="A33" s="32"/>
      <c r="B33" s="32" t="s">
        <v>47</v>
      </c>
      <c r="C33" s="27"/>
      <c r="D33" s="27"/>
      <c r="E33" s="27"/>
      <c r="F33" s="27"/>
      <c r="G33" s="27"/>
      <c r="H33" s="27"/>
      <c r="I33" s="27"/>
      <c r="J33" s="27"/>
      <c r="K33" s="27"/>
      <c r="L33" s="27"/>
      <c r="M33" s="27"/>
      <c r="N33" s="27"/>
      <c r="O33" s="27"/>
      <c r="P33" s="27"/>
      <c r="Q33" s="27"/>
      <c r="R33" s="27"/>
      <c r="S33" s="27"/>
      <c r="T33" s="27"/>
      <c r="U33" s="80"/>
      <c r="V33" s="80"/>
      <c r="W33" s="80"/>
      <c r="X33" s="27"/>
      <c r="Y33" s="27"/>
      <c r="Z33" s="27"/>
    </row>
    <row r="34" spans="1:26" s="5" customFormat="1" ht="24.75" hidden="1" customHeight="1" x14ac:dyDescent="0.3">
      <c r="A34" s="35">
        <v>1</v>
      </c>
      <c r="B34" s="32" t="s">
        <v>19</v>
      </c>
      <c r="C34" s="13">
        <v>1154</v>
      </c>
      <c r="D34" s="13">
        <v>677</v>
      </c>
      <c r="E34" s="13"/>
      <c r="F34" s="13">
        <v>94</v>
      </c>
      <c r="G34" s="13">
        <v>27</v>
      </c>
      <c r="H34" s="13"/>
      <c r="I34" s="13"/>
      <c r="J34" s="13"/>
      <c r="K34" s="13"/>
      <c r="L34" s="13"/>
      <c r="M34" s="13"/>
      <c r="N34" s="13"/>
      <c r="O34" s="22"/>
      <c r="P34" s="22"/>
      <c r="Q34" s="22"/>
      <c r="R34" s="22"/>
      <c r="S34" s="22"/>
      <c r="T34" s="22"/>
      <c r="U34" s="20"/>
      <c r="V34" s="20"/>
      <c r="W34" s="20"/>
      <c r="X34" s="22"/>
      <c r="Y34" s="22"/>
      <c r="Z34" s="22"/>
    </row>
    <row r="35" spans="1:26" s="5" customFormat="1" ht="21.75" hidden="1" customHeight="1" x14ac:dyDescent="0.3">
      <c r="A35" s="35">
        <v>2</v>
      </c>
      <c r="B35" s="32" t="s">
        <v>20</v>
      </c>
      <c r="C35" s="13">
        <v>2163</v>
      </c>
      <c r="D35" s="13">
        <v>1161</v>
      </c>
      <c r="E35" s="13"/>
      <c r="F35" s="13">
        <v>169</v>
      </c>
      <c r="G35" s="13">
        <v>50</v>
      </c>
      <c r="H35" s="13"/>
      <c r="I35" s="13"/>
      <c r="J35" s="13"/>
      <c r="K35" s="13"/>
      <c r="L35" s="13"/>
      <c r="M35" s="13"/>
      <c r="N35" s="13"/>
      <c r="O35" s="22"/>
      <c r="P35" s="22"/>
      <c r="Q35" s="22"/>
      <c r="R35" s="22"/>
      <c r="S35" s="22"/>
      <c r="T35" s="22"/>
      <c r="U35" s="20"/>
      <c r="V35" s="20"/>
      <c r="W35" s="20"/>
      <c r="X35" s="22"/>
      <c r="Y35" s="22"/>
      <c r="Z35" s="22"/>
    </row>
    <row r="36" spans="1:26" s="5" customFormat="1" ht="25.5" hidden="1" customHeight="1" x14ac:dyDescent="0.3">
      <c r="A36" s="35">
        <v>3</v>
      </c>
      <c r="B36" s="32" t="s">
        <v>21</v>
      </c>
      <c r="C36" s="13">
        <v>1298</v>
      </c>
      <c r="D36" s="13">
        <v>870</v>
      </c>
      <c r="E36" s="13"/>
      <c r="F36" s="13">
        <v>113</v>
      </c>
      <c r="G36" s="13">
        <v>33</v>
      </c>
      <c r="H36" s="13"/>
      <c r="I36" s="13"/>
      <c r="J36" s="13"/>
      <c r="K36" s="13"/>
      <c r="L36" s="13"/>
      <c r="M36" s="13"/>
      <c r="N36" s="13"/>
      <c r="O36" s="22"/>
      <c r="P36" s="22"/>
      <c r="Q36" s="22"/>
      <c r="R36" s="22"/>
      <c r="S36" s="22"/>
      <c r="T36" s="22"/>
      <c r="U36" s="20"/>
      <c r="V36" s="20"/>
      <c r="W36" s="20"/>
      <c r="X36" s="22"/>
      <c r="Y36" s="22"/>
      <c r="Z36" s="22"/>
    </row>
    <row r="37" spans="1:26" s="5" customFormat="1" ht="21.75" hidden="1" customHeight="1" x14ac:dyDescent="0.3">
      <c r="A37" s="35">
        <v>4</v>
      </c>
      <c r="B37" s="32" t="s">
        <v>22</v>
      </c>
      <c r="C37" s="33"/>
      <c r="D37" s="33"/>
      <c r="E37" s="33"/>
      <c r="F37" s="33"/>
      <c r="G37" s="27"/>
      <c r="H37" s="27"/>
      <c r="I37" s="13"/>
      <c r="J37" s="13"/>
      <c r="K37" s="13"/>
      <c r="L37" s="13"/>
      <c r="M37" s="13"/>
      <c r="N37" s="13"/>
      <c r="O37" s="27"/>
      <c r="P37" s="27"/>
      <c r="Q37" s="22"/>
      <c r="R37" s="27"/>
      <c r="S37" s="27"/>
      <c r="T37" s="22"/>
      <c r="U37" s="80"/>
      <c r="V37" s="80"/>
      <c r="W37" s="20"/>
      <c r="X37" s="27"/>
      <c r="Y37" s="27"/>
      <c r="Z37" s="22"/>
    </row>
    <row r="38" spans="1:26" s="10" customFormat="1" ht="32.25" hidden="1" customHeight="1" x14ac:dyDescent="0.25">
      <c r="A38" s="38" t="s">
        <v>1</v>
      </c>
      <c r="B38" s="39" t="s">
        <v>29</v>
      </c>
      <c r="C38" s="39"/>
      <c r="D38" s="38"/>
      <c r="E38" s="38"/>
      <c r="F38" s="39"/>
      <c r="G38" s="38"/>
      <c r="H38" s="38"/>
      <c r="I38" s="39"/>
      <c r="J38" s="38"/>
      <c r="K38" s="38"/>
      <c r="L38" s="39"/>
      <c r="M38" s="38"/>
      <c r="N38" s="38"/>
      <c r="O38" s="39">
        <f t="shared" ref="O38:Q38" si="14">SUM(O39:O42)</f>
        <v>0</v>
      </c>
      <c r="P38" s="39">
        <f t="shared" si="14"/>
        <v>0</v>
      </c>
      <c r="Q38" s="39">
        <f t="shared" si="14"/>
        <v>0</v>
      </c>
      <c r="R38" s="39">
        <f t="shared" ref="R38:W38" si="15">SUM(R39:R42)</f>
        <v>0</v>
      </c>
      <c r="S38" s="39">
        <f t="shared" si="15"/>
        <v>0</v>
      </c>
      <c r="T38" s="39">
        <f t="shared" si="15"/>
        <v>0</v>
      </c>
      <c r="U38" s="39">
        <f t="shared" si="15"/>
        <v>0</v>
      </c>
      <c r="V38" s="39">
        <f t="shared" si="15"/>
        <v>0</v>
      </c>
      <c r="W38" s="39">
        <f t="shared" si="15"/>
        <v>0</v>
      </c>
    </row>
    <row r="39" spans="1:26" ht="26.25" hidden="1" customHeight="1" x14ac:dyDescent="0.25">
      <c r="A39" s="40"/>
      <c r="B39" s="41" t="s">
        <v>25</v>
      </c>
      <c r="C39" s="34"/>
      <c r="D39" s="40"/>
      <c r="E39" s="40"/>
      <c r="F39" s="34"/>
      <c r="G39" s="40"/>
      <c r="H39" s="40"/>
      <c r="I39" s="34"/>
      <c r="J39" s="40"/>
      <c r="K39" s="40"/>
      <c r="L39" s="34"/>
      <c r="M39" s="40"/>
      <c r="N39" s="40"/>
      <c r="O39" s="34"/>
      <c r="P39" s="40"/>
      <c r="Q39" s="40"/>
      <c r="R39" s="34"/>
      <c r="S39" s="40"/>
      <c r="T39" s="40"/>
      <c r="U39" s="34"/>
      <c r="V39" s="40"/>
      <c r="W39" s="40"/>
    </row>
    <row r="40" spans="1:26" ht="26.25" hidden="1" customHeight="1" x14ac:dyDescent="0.25">
      <c r="A40" s="40"/>
      <c r="B40" s="41" t="s">
        <v>26</v>
      </c>
      <c r="C40" s="34"/>
      <c r="D40" s="40"/>
      <c r="E40" s="40"/>
      <c r="F40" s="34"/>
      <c r="G40" s="40"/>
      <c r="H40" s="40"/>
      <c r="I40" s="34"/>
      <c r="J40" s="40"/>
      <c r="K40" s="40"/>
      <c r="L40" s="34"/>
      <c r="M40" s="40"/>
      <c r="N40" s="40"/>
      <c r="O40" s="34"/>
      <c r="P40" s="40"/>
      <c r="Q40" s="40"/>
      <c r="R40" s="34"/>
      <c r="S40" s="40"/>
      <c r="T40" s="40"/>
      <c r="U40" s="34"/>
      <c r="V40" s="40"/>
      <c r="W40" s="40"/>
    </row>
    <row r="41" spans="1:26" ht="26.25" hidden="1" customHeight="1" x14ac:dyDescent="0.25">
      <c r="A41" s="40"/>
      <c r="B41" s="41" t="s">
        <v>38</v>
      </c>
      <c r="C41" s="34"/>
      <c r="D41" s="40"/>
      <c r="E41" s="40"/>
      <c r="F41" s="34"/>
      <c r="G41" s="40"/>
      <c r="H41" s="40"/>
      <c r="I41" s="34"/>
      <c r="J41" s="40"/>
      <c r="K41" s="40"/>
      <c r="L41" s="34"/>
      <c r="M41" s="40"/>
      <c r="N41" s="40"/>
      <c r="O41" s="34"/>
      <c r="P41" s="40"/>
      <c r="Q41" s="40"/>
      <c r="R41" s="34"/>
      <c r="S41" s="40"/>
      <c r="T41" s="40"/>
      <c r="U41" s="34"/>
      <c r="V41" s="40"/>
      <c r="W41" s="40"/>
    </row>
    <row r="42" spans="1:26" ht="26.25" hidden="1" customHeight="1" x14ac:dyDescent="0.25">
      <c r="A42" s="40"/>
      <c r="B42" s="41" t="s">
        <v>27</v>
      </c>
      <c r="C42" s="34"/>
      <c r="D42" s="40"/>
      <c r="E42" s="40"/>
      <c r="F42" s="34"/>
      <c r="G42" s="40"/>
      <c r="H42" s="40"/>
      <c r="I42" s="34"/>
      <c r="J42" s="40"/>
      <c r="K42" s="40"/>
      <c r="L42" s="34"/>
      <c r="M42" s="40"/>
      <c r="N42" s="40"/>
      <c r="O42" s="34"/>
      <c r="P42" s="40"/>
      <c r="Q42" s="40"/>
      <c r="R42" s="34"/>
      <c r="S42" s="40"/>
      <c r="T42" s="40"/>
      <c r="U42" s="34"/>
      <c r="V42" s="40"/>
      <c r="W42" s="40"/>
    </row>
    <row r="43" spans="1:26" ht="26.25" hidden="1" customHeight="1" x14ac:dyDescent="0.25">
      <c r="A43" s="40"/>
      <c r="B43" s="41" t="s">
        <v>30</v>
      </c>
      <c r="C43" s="34"/>
      <c r="D43" s="40"/>
      <c r="E43" s="40"/>
      <c r="F43" s="34"/>
      <c r="G43" s="40"/>
      <c r="H43" s="40"/>
      <c r="I43" s="34"/>
      <c r="J43" s="40"/>
      <c r="K43" s="40"/>
      <c r="L43" s="34"/>
      <c r="M43" s="40"/>
      <c r="N43" s="40"/>
      <c r="O43" s="34"/>
      <c r="P43" s="40"/>
      <c r="Q43" s="40"/>
      <c r="R43" s="34"/>
      <c r="S43" s="40"/>
      <c r="T43" s="40"/>
      <c r="U43" s="34"/>
      <c r="V43" s="40"/>
      <c r="W43" s="40"/>
    </row>
    <row r="44" spans="1:26" ht="26.25" hidden="1" customHeight="1" x14ac:dyDescent="0.25">
      <c r="A44" s="40"/>
      <c r="B44" s="41" t="s">
        <v>31</v>
      </c>
      <c r="C44" s="34"/>
      <c r="D44" s="40"/>
      <c r="E44" s="40"/>
      <c r="F44" s="34"/>
      <c r="G44" s="40"/>
      <c r="H44" s="40"/>
      <c r="I44" s="34"/>
      <c r="J44" s="40"/>
      <c r="K44" s="40"/>
      <c r="L44" s="34"/>
      <c r="M44" s="40"/>
      <c r="N44" s="40"/>
      <c r="O44" s="34"/>
      <c r="P44" s="40"/>
      <c r="Q44" s="40"/>
      <c r="R44" s="34"/>
      <c r="S44" s="40"/>
      <c r="T44" s="40"/>
      <c r="U44" s="34"/>
      <c r="V44" s="40"/>
      <c r="W44" s="40"/>
    </row>
    <row r="45" spans="1:26" ht="26.25" hidden="1" customHeight="1" x14ac:dyDescent="0.25">
      <c r="A45" s="42"/>
      <c r="B45" s="41" t="s">
        <v>32</v>
      </c>
      <c r="C45" s="34"/>
      <c r="D45" s="40"/>
      <c r="E45" s="40"/>
      <c r="F45" s="34"/>
      <c r="G45" s="40"/>
      <c r="H45" s="40"/>
      <c r="I45" s="34"/>
      <c r="J45" s="40"/>
      <c r="K45" s="40"/>
      <c r="L45" s="34"/>
      <c r="M45" s="40"/>
      <c r="N45" s="40"/>
      <c r="O45" s="34"/>
      <c r="P45" s="40"/>
      <c r="Q45" s="40"/>
      <c r="R45" s="34"/>
      <c r="S45" s="40"/>
      <c r="T45" s="40"/>
      <c r="U45" s="34"/>
      <c r="V45" s="40"/>
      <c r="W45" s="40"/>
    </row>
    <row r="46" spans="1:26" ht="26.25" hidden="1" customHeight="1" x14ac:dyDescent="0.25">
      <c r="A46" s="42"/>
      <c r="B46" s="41" t="s">
        <v>34</v>
      </c>
      <c r="C46" s="34"/>
      <c r="D46" s="40"/>
      <c r="E46" s="40"/>
      <c r="F46" s="34"/>
      <c r="G46" s="40"/>
      <c r="H46" s="40"/>
      <c r="I46" s="34"/>
      <c r="J46" s="40"/>
      <c r="K46" s="40"/>
      <c r="L46" s="34"/>
      <c r="M46" s="40"/>
      <c r="N46" s="40"/>
      <c r="O46" s="34"/>
      <c r="P46" s="40"/>
      <c r="Q46" s="40"/>
      <c r="R46" s="34"/>
      <c r="S46" s="40"/>
      <c r="T46" s="40"/>
      <c r="U46" s="34"/>
      <c r="V46" s="40"/>
      <c r="W46" s="40"/>
    </row>
    <row r="47" spans="1:26" ht="26.25" hidden="1" customHeight="1" x14ac:dyDescent="0.25">
      <c r="A47" s="42"/>
      <c r="B47" s="41" t="s">
        <v>35</v>
      </c>
      <c r="C47" s="34"/>
      <c r="D47" s="40"/>
      <c r="E47" s="40"/>
      <c r="F47" s="34"/>
      <c r="G47" s="40"/>
      <c r="H47" s="40"/>
      <c r="I47" s="34"/>
      <c r="J47" s="40"/>
      <c r="K47" s="40"/>
      <c r="L47" s="34"/>
      <c r="M47" s="40"/>
      <c r="N47" s="40"/>
      <c r="O47" s="34"/>
      <c r="P47" s="40"/>
      <c r="Q47" s="40"/>
      <c r="R47" s="34"/>
      <c r="S47" s="40"/>
      <c r="T47" s="40"/>
      <c r="U47" s="34"/>
      <c r="V47" s="40"/>
      <c r="W47" s="40"/>
    </row>
    <row r="48" spans="1:26" ht="26.25" hidden="1" customHeight="1" x14ac:dyDescent="0.25">
      <c r="A48" s="42"/>
      <c r="B48" s="41" t="s">
        <v>36</v>
      </c>
      <c r="C48" s="34"/>
      <c r="D48" s="40"/>
      <c r="E48" s="40"/>
      <c r="F48" s="34"/>
      <c r="G48" s="40"/>
      <c r="H48" s="40"/>
      <c r="I48" s="34"/>
      <c r="J48" s="40"/>
      <c r="K48" s="40"/>
      <c r="L48" s="34"/>
      <c r="M48" s="40"/>
      <c r="N48" s="40"/>
      <c r="O48" s="34"/>
      <c r="P48" s="40"/>
      <c r="Q48" s="40"/>
      <c r="R48" s="34"/>
      <c r="S48" s="40"/>
      <c r="T48" s="40"/>
      <c r="U48" s="34"/>
      <c r="V48" s="40"/>
      <c r="W48" s="40"/>
    </row>
    <row r="49" spans="1:23" ht="26.25" hidden="1" customHeight="1" x14ac:dyDescent="0.25">
      <c r="A49" s="42"/>
      <c r="B49" s="41" t="s">
        <v>37</v>
      </c>
      <c r="C49" s="34"/>
      <c r="D49" s="40"/>
      <c r="E49" s="40"/>
      <c r="F49" s="34"/>
      <c r="G49" s="40"/>
      <c r="H49" s="40"/>
      <c r="I49" s="34"/>
      <c r="J49" s="40"/>
      <c r="K49" s="40"/>
      <c r="L49" s="34"/>
      <c r="M49" s="40"/>
      <c r="N49" s="40"/>
      <c r="O49" s="34"/>
      <c r="P49" s="40"/>
      <c r="Q49" s="40"/>
      <c r="R49" s="34"/>
      <c r="S49" s="40"/>
      <c r="T49" s="40"/>
      <c r="U49" s="34"/>
      <c r="V49" s="40"/>
      <c r="W49" s="40"/>
    </row>
    <row r="50" spans="1:23" ht="26.25" hidden="1" customHeight="1" x14ac:dyDescent="0.25">
      <c r="A50" s="42"/>
      <c r="B50" s="41" t="s">
        <v>33</v>
      </c>
      <c r="C50" s="34"/>
      <c r="D50" s="40"/>
      <c r="E50" s="40"/>
      <c r="F50" s="34"/>
      <c r="G50" s="40"/>
      <c r="H50" s="40"/>
      <c r="I50" s="34"/>
      <c r="J50" s="40"/>
      <c r="K50" s="40"/>
      <c r="L50" s="34"/>
      <c r="M50" s="40"/>
      <c r="N50" s="40"/>
      <c r="O50" s="34"/>
      <c r="P50" s="40"/>
      <c r="Q50" s="40"/>
      <c r="R50" s="34"/>
      <c r="S50" s="40"/>
      <c r="T50" s="40"/>
      <c r="U50" s="34"/>
      <c r="V50" s="40"/>
      <c r="W50" s="40"/>
    </row>
    <row r="51" spans="1:23" s="10" customFormat="1" ht="32.25" hidden="1" customHeight="1" x14ac:dyDescent="0.25">
      <c r="A51" s="42" t="s">
        <v>10</v>
      </c>
      <c r="B51" s="43" t="s">
        <v>28</v>
      </c>
      <c r="C51" s="43"/>
      <c r="D51" s="42"/>
      <c r="E51" s="42"/>
      <c r="F51" s="43"/>
      <c r="G51" s="42"/>
      <c r="H51" s="42"/>
      <c r="I51" s="43"/>
      <c r="J51" s="42"/>
      <c r="K51" s="42"/>
      <c r="L51" s="43"/>
      <c r="M51" s="43">
        <f t="shared" ref="M51:Q51" si="16">SUM(M52:M55)</f>
        <v>0</v>
      </c>
      <c r="N51" s="43">
        <f t="shared" si="16"/>
        <v>0</v>
      </c>
      <c r="O51" s="43">
        <f t="shared" si="16"/>
        <v>0</v>
      </c>
      <c r="P51" s="43">
        <f t="shared" si="16"/>
        <v>0</v>
      </c>
      <c r="Q51" s="43">
        <f t="shared" si="16"/>
        <v>0</v>
      </c>
      <c r="R51" s="43">
        <f t="shared" ref="R51:W51" si="17">SUM(R52:R55)</f>
        <v>0</v>
      </c>
      <c r="S51" s="43">
        <f t="shared" si="17"/>
        <v>0</v>
      </c>
      <c r="T51" s="43">
        <f t="shared" si="17"/>
        <v>0</v>
      </c>
      <c r="U51" s="43">
        <f t="shared" si="17"/>
        <v>0</v>
      </c>
      <c r="V51" s="43">
        <f t="shared" si="17"/>
        <v>0</v>
      </c>
      <c r="W51" s="43">
        <f t="shared" si="17"/>
        <v>0</v>
      </c>
    </row>
    <row r="52" spans="1:23" ht="25.5" hidden="1" customHeight="1" x14ac:dyDescent="0.25">
      <c r="A52" s="42"/>
      <c r="B52" s="41" t="s">
        <v>25</v>
      </c>
      <c r="C52" s="34"/>
      <c r="D52" s="40"/>
      <c r="E52" s="40"/>
      <c r="F52" s="34"/>
      <c r="G52" s="40"/>
      <c r="H52" s="40"/>
      <c r="I52" s="34"/>
      <c r="J52" s="40"/>
      <c r="K52" s="40"/>
      <c r="L52" s="34"/>
      <c r="M52" s="40"/>
      <c r="N52" s="40"/>
      <c r="O52" s="34"/>
      <c r="P52" s="40"/>
      <c r="Q52" s="40"/>
      <c r="R52" s="34"/>
      <c r="S52" s="40"/>
      <c r="T52" s="40"/>
      <c r="U52" s="34"/>
      <c r="V52" s="40"/>
      <c r="W52" s="40"/>
    </row>
    <row r="53" spans="1:23" ht="25.5" hidden="1" customHeight="1" x14ac:dyDescent="0.25">
      <c r="A53" s="42"/>
      <c r="B53" s="41" t="s">
        <v>26</v>
      </c>
      <c r="C53" s="34"/>
      <c r="D53" s="40"/>
      <c r="E53" s="40"/>
      <c r="F53" s="34"/>
      <c r="G53" s="40"/>
      <c r="H53" s="40"/>
      <c r="I53" s="34"/>
      <c r="J53" s="40"/>
      <c r="K53" s="40"/>
      <c r="L53" s="34"/>
      <c r="M53" s="40"/>
      <c r="N53" s="40"/>
      <c r="O53" s="34"/>
      <c r="P53" s="40"/>
      <c r="Q53" s="40"/>
      <c r="R53" s="34"/>
      <c r="S53" s="40"/>
      <c r="T53" s="40"/>
      <c r="U53" s="34"/>
      <c r="V53" s="40"/>
      <c r="W53" s="40"/>
    </row>
    <row r="54" spans="1:23" ht="25.5" hidden="1" customHeight="1" x14ac:dyDescent="0.25">
      <c r="A54" s="42"/>
      <c r="B54" s="41" t="s">
        <v>38</v>
      </c>
      <c r="C54" s="34"/>
      <c r="D54" s="40"/>
      <c r="E54" s="40"/>
      <c r="F54" s="34"/>
      <c r="G54" s="40"/>
      <c r="H54" s="40"/>
      <c r="I54" s="34"/>
      <c r="J54" s="40"/>
      <c r="K54" s="40"/>
      <c r="L54" s="34"/>
      <c r="M54" s="40"/>
      <c r="N54" s="40"/>
      <c r="O54" s="34"/>
      <c r="P54" s="40"/>
      <c r="Q54" s="40"/>
      <c r="R54" s="34"/>
      <c r="S54" s="40"/>
      <c r="T54" s="40"/>
      <c r="U54" s="34"/>
      <c r="V54" s="40"/>
      <c r="W54" s="40"/>
    </row>
    <row r="55" spans="1:23" ht="25.5" hidden="1" customHeight="1" x14ac:dyDescent="0.25">
      <c r="A55" s="42"/>
      <c r="B55" s="41" t="s">
        <v>27</v>
      </c>
      <c r="C55" s="34"/>
      <c r="D55" s="40"/>
      <c r="E55" s="40"/>
      <c r="F55" s="34"/>
      <c r="G55" s="40"/>
      <c r="H55" s="40"/>
      <c r="I55" s="34"/>
      <c r="J55" s="40"/>
      <c r="K55" s="40"/>
      <c r="L55" s="34"/>
      <c r="M55" s="40"/>
      <c r="N55" s="40"/>
      <c r="O55" s="34"/>
      <c r="P55" s="40"/>
      <c r="Q55" s="40"/>
      <c r="R55" s="34"/>
      <c r="S55" s="40"/>
      <c r="T55" s="40"/>
      <c r="U55" s="34"/>
      <c r="V55" s="40"/>
      <c r="W55" s="40"/>
    </row>
    <row r="56" spans="1:23" ht="25.5" hidden="1" customHeight="1" x14ac:dyDescent="0.25">
      <c r="A56" s="42"/>
      <c r="B56" s="41" t="s">
        <v>30</v>
      </c>
      <c r="C56" s="34"/>
      <c r="D56" s="40"/>
      <c r="E56" s="40"/>
      <c r="F56" s="34"/>
      <c r="G56" s="40"/>
      <c r="H56" s="40"/>
      <c r="I56" s="34"/>
      <c r="J56" s="40"/>
      <c r="K56" s="40"/>
      <c r="L56" s="34"/>
      <c r="M56" s="40"/>
      <c r="N56" s="40"/>
      <c r="O56" s="34"/>
      <c r="P56" s="40"/>
      <c r="Q56" s="40"/>
      <c r="R56" s="34"/>
      <c r="S56" s="40"/>
      <c r="T56" s="40"/>
      <c r="U56" s="34"/>
      <c r="V56" s="40"/>
      <c r="W56" s="40"/>
    </row>
    <row r="57" spans="1:23" ht="25.5" hidden="1" customHeight="1" x14ac:dyDescent="0.25">
      <c r="A57" s="42"/>
      <c r="B57" s="41" t="s">
        <v>31</v>
      </c>
      <c r="C57" s="34"/>
      <c r="D57" s="40"/>
      <c r="E57" s="40"/>
      <c r="F57" s="34"/>
      <c r="G57" s="40"/>
      <c r="H57" s="40"/>
      <c r="I57" s="34"/>
      <c r="J57" s="40"/>
      <c r="K57" s="40"/>
      <c r="L57" s="34"/>
      <c r="M57" s="40"/>
      <c r="N57" s="40"/>
      <c r="O57" s="34"/>
      <c r="P57" s="40"/>
      <c r="Q57" s="40"/>
      <c r="R57" s="34"/>
      <c r="S57" s="40"/>
      <c r="T57" s="40"/>
      <c r="U57" s="34"/>
      <c r="V57" s="40"/>
      <c r="W57" s="40"/>
    </row>
    <row r="58" spans="1:23" ht="25.5" hidden="1" customHeight="1" x14ac:dyDescent="0.25">
      <c r="A58" s="42"/>
      <c r="B58" s="41" t="s">
        <v>32</v>
      </c>
      <c r="C58" s="34"/>
      <c r="D58" s="40"/>
      <c r="E58" s="40"/>
      <c r="F58" s="34"/>
      <c r="G58" s="40"/>
      <c r="H58" s="40"/>
      <c r="I58" s="34"/>
      <c r="J58" s="40"/>
      <c r="K58" s="40"/>
      <c r="L58" s="34"/>
      <c r="M58" s="40"/>
      <c r="N58" s="40"/>
      <c r="O58" s="34"/>
      <c r="P58" s="40"/>
      <c r="Q58" s="40"/>
      <c r="R58" s="34"/>
      <c r="S58" s="40"/>
      <c r="T58" s="40"/>
      <c r="U58" s="34"/>
      <c r="V58" s="40"/>
      <c r="W58" s="40"/>
    </row>
    <row r="59" spans="1:23" ht="25.5" hidden="1" customHeight="1" x14ac:dyDescent="0.25">
      <c r="A59" s="42"/>
      <c r="B59" s="41" t="s">
        <v>34</v>
      </c>
      <c r="C59" s="34"/>
      <c r="D59" s="40"/>
      <c r="E59" s="40"/>
      <c r="F59" s="34"/>
      <c r="G59" s="40"/>
      <c r="H59" s="40"/>
      <c r="I59" s="34"/>
      <c r="J59" s="40"/>
      <c r="K59" s="40"/>
      <c r="L59" s="34"/>
      <c r="M59" s="40"/>
      <c r="N59" s="40"/>
      <c r="O59" s="34"/>
      <c r="P59" s="40"/>
      <c r="Q59" s="40"/>
      <c r="R59" s="34"/>
      <c r="S59" s="40"/>
      <c r="T59" s="40"/>
      <c r="U59" s="34"/>
      <c r="V59" s="40"/>
      <c r="W59" s="40"/>
    </row>
    <row r="60" spans="1:23" ht="25.5" hidden="1" customHeight="1" x14ac:dyDescent="0.25">
      <c r="A60" s="42"/>
      <c r="B60" s="41" t="s">
        <v>35</v>
      </c>
      <c r="C60" s="34"/>
      <c r="D60" s="40"/>
      <c r="E60" s="40"/>
      <c r="F60" s="34"/>
      <c r="G60" s="40"/>
      <c r="H60" s="40"/>
      <c r="I60" s="34"/>
      <c r="J60" s="40"/>
      <c r="K60" s="40"/>
      <c r="L60" s="34"/>
      <c r="M60" s="40"/>
      <c r="N60" s="40"/>
      <c r="O60" s="34"/>
      <c r="P60" s="40"/>
      <c r="Q60" s="40"/>
      <c r="R60" s="34"/>
      <c r="S60" s="40"/>
      <c r="T60" s="40"/>
      <c r="U60" s="34"/>
      <c r="V60" s="40"/>
      <c r="W60" s="40"/>
    </row>
    <row r="61" spans="1:23" ht="25.5" hidden="1" customHeight="1" x14ac:dyDescent="0.25">
      <c r="A61" s="42"/>
      <c r="B61" s="41" t="s">
        <v>36</v>
      </c>
      <c r="C61" s="34"/>
      <c r="D61" s="40"/>
      <c r="E61" s="40"/>
      <c r="F61" s="34"/>
      <c r="G61" s="40"/>
      <c r="H61" s="40"/>
      <c r="I61" s="34"/>
      <c r="J61" s="40"/>
      <c r="K61" s="40"/>
      <c r="L61" s="34"/>
      <c r="M61" s="40"/>
      <c r="N61" s="40"/>
      <c r="O61" s="34"/>
      <c r="P61" s="40"/>
      <c r="Q61" s="40"/>
      <c r="R61" s="34"/>
      <c r="S61" s="40"/>
      <c r="T61" s="40"/>
      <c r="U61" s="34"/>
      <c r="V61" s="40"/>
      <c r="W61" s="40"/>
    </row>
    <row r="62" spans="1:23" ht="25.5" hidden="1" customHeight="1" x14ac:dyDescent="0.25">
      <c r="A62" s="42"/>
      <c r="B62" s="41" t="s">
        <v>37</v>
      </c>
      <c r="C62" s="34"/>
      <c r="D62" s="40"/>
      <c r="E62" s="40"/>
      <c r="F62" s="34"/>
      <c r="G62" s="40"/>
      <c r="H62" s="40"/>
      <c r="I62" s="34"/>
      <c r="J62" s="40"/>
      <c r="K62" s="40"/>
      <c r="L62" s="34"/>
      <c r="M62" s="40"/>
      <c r="N62" s="40"/>
      <c r="O62" s="34"/>
      <c r="P62" s="40"/>
      <c r="Q62" s="40"/>
      <c r="R62" s="34"/>
      <c r="S62" s="40"/>
      <c r="T62" s="40"/>
      <c r="U62" s="34"/>
      <c r="V62" s="40"/>
      <c r="W62" s="40"/>
    </row>
    <row r="63" spans="1:23" ht="25.5" hidden="1" customHeight="1" x14ac:dyDescent="0.25">
      <c r="A63" s="42"/>
      <c r="B63" s="41" t="s">
        <v>33</v>
      </c>
      <c r="C63" s="34"/>
      <c r="D63" s="40"/>
      <c r="E63" s="40"/>
      <c r="F63" s="34"/>
      <c r="G63" s="40"/>
      <c r="H63" s="40"/>
      <c r="I63" s="34"/>
      <c r="J63" s="40"/>
      <c r="K63" s="40"/>
      <c r="L63" s="34"/>
      <c r="M63" s="40"/>
      <c r="N63" s="40"/>
      <c r="O63" s="34"/>
      <c r="P63" s="40"/>
      <c r="Q63" s="40"/>
      <c r="R63" s="34"/>
      <c r="S63" s="40"/>
      <c r="T63" s="40"/>
      <c r="U63" s="34"/>
      <c r="V63" s="40"/>
      <c r="W63" s="40"/>
    </row>
    <row r="64" spans="1:23" ht="32.25" hidden="1" customHeight="1" x14ac:dyDescent="0.25">
      <c r="A64" s="42"/>
      <c r="B64" s="43"/>
      <c r="C64" s="34"/>
      <c r="D64" s="40"/>
      <c r="E64" s="40"/>
      <c r="F64" s="34"/>
      <c r="G64" s="40"/>
      <c r="H64" s="40"/>
      <c r="I64" s="34"/>
      <c r="J64" s="40"/>
      <c r="K64" s="40"/>
      <c r="L64" s="34"/>
      <c r="M64" s="40"/>
      <c r="N64" s="40"/>
      <c r="O64" s="34"/>
      <c r="P64" s="40"/>
      <c r="Q64" s="40"/>
      <c r="R64" s="34"/>
      <c r="S64" s="40"/>
      <c r="T64" s="40"/>
      <c r="U64" s="34"/>
      <c r="V64" s="40"/>
      <c r="W64" s="40"/>
    </row>
    <row r="65" spans="1:23" ht="32.25" hidden="1" customHeight="1" x14ac:dyDescent="0.25">
      <c r="A65" s="42"/>
      <c r="B65" s="43"/>
      <c r="C65" s="34"/>
      <c r="D65" s="40"/>
      <c r="E65" s="40"/>
      <c r="F65" s="34"/>
      <c r="G65" s="40"/>
      <c r="H65" s="40"/>
      <c r="I65" s="34"/>
      <c r="J65" s="40"/>
      <c r="K65" s="40"/>
      <c r="L65" s="34"/>
      <c r="M65" s="40"/>
      <c r="N65" s="40"/>
      <c r="O65" s="34"/>
      <c r="P65" s="40"/>
      <c r="Q65" s="40"/>
      <c r="R65" s="34"/>
      <c r="S65" s="40"/>
      <c r="T65" s="40"/>
      <c r="U65" s="34"/>
      <c r="V65" s="40"/>
      <c r="W65" s="40"/>
    </row>
    <row r="66" spans="1:23" ht="32.25" hidden="1" customHeight="1" x14ac:dyDescent="0.25">
      <c r="A66" s="37"/>
      <c r="B66" s="36"/>
      <c r="C66" s="36"/>
      <c r="D66" s="37"/>
      <c r="E66" s="37"/>
      <c r="F66" s="36"/>
      <c r="G66" s="37"/>
      <c r="H66" s="37"/>
      <c r="I66" s="36"/>
      <c r="J66" s="37"/>
      <c r="K66" s="37"/>
      <c r="L66" s="36"/>
      <c r="M66" s="37"/>
      <c r="N66" s="37"/>
      <c r="O66" s="36"/>
      <c r="P66" s="37"/>
      <c r="Q66" s="37"/>
      <c r="R66" s="36"/>
      <c r="S66" s="37"/>
      <c r="T66" s="37"/>
      <c r="U66" s="36"/>
      <c r="V66" s="37"/>
      <c r="W66" s="37"/>
    </row>
    <row r="70" spans="1:23" hidden="1" x14ac:dyDescent="0.25">
      <c r="A70" s="44" t="s">
        <v>23</v>
      </c>
    </row>
    <row r="71" spans="1:23" hidden="1" x14ac:dyDescent="0.25">
      <c r="A71" s="2" t="s">
        <v>41</v>
      </c>
    </row>
  </sheetData>
  <mergeCells count="38">
    <mergeCell ref="L10:N10"/>
    <mergeCell ref="W11:W12"/>
    <mergeCell ref="V9:W9"/>
    <mergeCell ref="R10:T10"/>
    <mergeCell ref="O10:Q10"/>
    <mergeCell ref="L11:L12"/>
    <mergeCell ref="M11:M12"/>
    <mergeCell ref="N11:N12"/>
    <mergeCell ref="B11:B12"/>
    <mergeCell ref="C10:E10"/>
    <mergeCell ref="A10:B10"/>
    <mergeCell ref="I11:I12"/>
    <mergeCell ref="F10:H10"/>
    <mergeCell ref="I10:K10"/>
    <mergeCell ref="C11:C12"/>
    <mergeCell ref="D11:D12"/>
    <mergeCell ref="E11:E12"/>
    <mergeCell ref="J11:J12"/>
    <mergeCell ref="K11:K12"/>
    <mergeCell ref="F11:F12"/>
    <mergeCell ref="G11:G12"/>
    <mergeCell ref="H11:H12"/>
    <mergeCell ref="A1:T1"/>
    <mergeCell ref="A8:T8"/>
    <mergeCell ref="X10:Z10"/>
    <mergeCell ref="X11:X12"/>
    <mergeCell ref="Y11:Y12"/>
    <mergeCell ref="Z11:Z12"/>
    <mergeCell ref="O11:O12"/>
    <mergeCell ref="P11:P12"/>
    <mergeCell ref="Q11:Q12"/>
    <mergeCell ref="R11:R12"/>
    <mergeCell ref="S11:S12"/>
    <mergeCell ref="T11:T12"/>
    <mergeCell ref="U10:W10"/>
    <mergeCell ref="U11:U12"/>
    <mergeCell ref="V11:V12"/>
    <mergeCell ref="A11:A12"/>
  </mergeCells>
  <hyperlinks>
    <hyperlink ref="A70" location="_ftnref1" display="_ftnref1"/>
  </hyperlinks>
  <pageMargins left="0.15748031496062992" right="0.43307086614173229" top="0.39370078740157483" bottom="0.35433070866141736" header="0.15748031496062992" footer="0.15748031496062992"/>
  <pageSetup paperSize="9" scale="9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5"/>
  <sheetViews>
    <sheetView workbookViewId="0">
      <pane xSplit="3" ySplit="5" topLeftCell="D82" activePane="bottomRight" state="frozen"/>
      <selection pane="topRight" activeCell="D1" sqref="D1"/>
      <selection pane="bottomLeft" activeCell="A6" sqref="A6"/>
      <selection pane="bottomRight" activeCell="B82" sqref="B82"/>
    </sheetView>
  </sheetViews>
  <sheetFormatPr defaultRowHeight="15.6" x14ac:dyDescent="0.3"/>
  <cols>
    <col min="1" max="1" width="3.21875" style="53" customWidth="1"/>
    <col min="2" max="2" width="21.77734375" style="53" customWidth="1"/>
    <col min="3" max="3" width="9.33203125" style="53" customWidth="1"/>
    <col min="4" max="4" width="35.33203125" style="53" customWidth="1"/>
    <col min="5" max="5" width="17.77734375" style="54" customWidth="1"/>
    <col min="6" max="6" width="14.109375" style="53" bestFit="1" customWidth="1"/>
    <col min="7" max="7" width="8.88671875" style="69"/>
    <col min="8" max="16384" width="8.88671875" style="53"/>
  </cols>
  <sheetData>
    <row r="1" spans="1:7" x14ac:dyDescent="0.3">
      <c r="A1" s="109" t="s">
        <v>136</v>
      </c>
      <c r="B1" s="109"/>
      <c r="C1" s="109"/>
      <c r="D1" s="109"/>
      <c r="E1" s="109"/>
    </row>
    <row r="2" spans="1:7" x14ac:dyDescent="0.3">
      <c r="A2" s="109" t="s">
        <v>135</v>
      </c>
      <c r="B2" s="109"/>
      <c r="C2" s="109"/>
      <c r="D2" s="109"/>
      <c r="E2" s="109"/>
    </row>
    <row r="3" spans="1:7" x14ac:dyDescent="0.3">
      <c r="A3" s="120" t="s">
        <v>134</v>
      </c>
      <c r="B3" s="120"/>
      <c r="C3" s="120"/>
      <c r="D3" s="120"/>
      <c r="E3" s="120"/>
    </row>
    <row r="5" spans="1:7" s="46" customFormat="1" ht="31.2" x14ac:dyDescent="0.3">
      <c r="A5" s="60" t="s">
        <v>131</v>
      </c>
      <c r="B5" s="60" t="s">
        <v>132</v>
      </c>
      <c r="C5" s="62" t="s">
        <v>128</v>
      </c>
      <c r="D5" s="60" t="s">
        <v>129</v>
      </c>
      <c r="E5" s="61" t="s">
        <v>130</v>
      </c>
      <c r="F5" s="65"/>
      <c r="G5" s="65"/>
    </row>
    <row r="6" spans="1:7" s="59" customFormat="1" x14ac:dyDescent="0.3">
      <c r="A6" s="57" t="s">
        <v>1</v>
      </c>
      <c r="B6" s="119" t="s">
        <v>137</v>
      </c>
      <c r="C6" s="119"/>
      <c r="D6" s="57" t="s">
        <v>141</v>
      </c>
      <c r="E6" s="58">
        <f>SUBTOTAL(9,E7:E57)</f>
        <v>43830585918</v>
      </c>
      <c r="G6" s="70"/>
    </row>
    <row r="7" spans="1:7" x14ac:dyDescent="0.3">
      <c r="A7" s="55"/>
      <c r="B7" s="55"/>
      <c r="C7" s="48">
        <v>6049</v>
      </c>
      <c r="D7" s="49" t="s">
        <v>60</v>
      </c>
      <c r="E7" s="63">
        <v>9569967076</v>
      </c>
    </row>
    <row r="8" spans="1:7" x14ac:dyDescent="0.3">
      <c r="A8" s="55"/>
      <c r="B8" s="55"/>
      <c r="C8" s="47">
        <v>6099</v>
      </c>
      <c r="D8" s="49" t="s">
        <v>61</v>
      </c>
      <c r="E8" s="63">
        <v>970529092</v>
      </c>
    </row>
    <row r="9" spans="1:7" x14ac:dyDescent="0.3">
      <c r="A9" s="55"/>
      <c r="B9" s="55"/>
      <c r="C9" s="50">
        <v>6101</v>
      </c>
      <c r="D9" s="49" t="s">
        <v>62</v>
      </c>
      <c r="E9" s="63">
        <v>157486227</v>
      </c>
    </row>
    <row r="10" spans="1:7" x14ac:dyDescent="0.3">
      <c r="A10" s="55"/>
      <c r="B10" s="55"/>
      <c r="C10" s="50">
        <v>6105</v>
      </c>
      <c r="D10" s="49" t="s">
        <v>63</v>
      </c>
      <c r="E10" s="63">
        <v>1057120591</v>
      </c>
    </row>
    <row r="11" spans="1:7" x14ac:dyDescent="0.3">
      <c r="A11" s="55"/>
      <c r="B11" s="55"/>
      <c r="C11" s="50">
        <v>6107</v>
      </c>
      <c r="D11" s="51" t="s">
        <v>64</v>
      </c>
      <c r="E11" s="63">
        <v>243466000</v>
      </c>
    </row>
    <row r="12" spans="1:7" ht="31.2" x14ac:dyDescent="0.3">
      <c r="A12" s="55"/>
      <c r="B12" s="55"/>
      <c r="C12" s="50">
        <v>6113</v>
      </c>
      <c r="D12" s="51" t="s">
        <v>65</v>
      </c>
      <c r="E12" s="63">
        <v>43269600</v>
      </c>
    </row>
    <row r="13" spans="1:7" ht="31.2" x14ac:dyDescent="0.3">
      <c r="A13" s="55"/>
      <c r="B13" s="55"/>
      <c r="C13" s="50">
        <v>6115</v>
      </c>
      <c r="D13" s="51" t="s">
        <v>66</v>
      </c>
      <c r="E13" s="63">
        <v>115629960</v>
      </c>
    </row>
    <row r="14" spans="1:7" ht="31.2" x14ac:dyDescent="0.3">
      <c r="A14" s="55"/>
      <c r="B14" s="55"/>
      <c r="C14" s="50">
        <v>6123</v>
      </c>
      <c r="D14" s="51" t="s">
        <v>67</v>
      </c>
      <c r="E14" s="63">
        <v>59004000</v>
      </c>
    </row>
    <row r="15" spans="1:7" x14ac:dyDescent="0.3">
      <c r="A15" s="55"/>
      <c r="B15" s="55"/>
      <c r="C15" s="50">
        <v>6155</v>
      </c>
      <c r="D15" s="49" t="s">
        <v>68</v>
      </c>
      <c r="E15" s="63">
        <v>25968000</v>
      </c>
    </row>
    <row r="16" spans="1:7" x14ac:dyDescent="0.3">
      <c r="A16" s="55"/>
      <c r="B16" s="55"/>
      <c r="C16" s="50">
        <v>6299</v>
      </c>
      <c r="D16" s="49" t="s">
        <v>69</v>
      </c>
      <c r="E16" s="63">
        <v>75529301</v>
      </c>
    </row>
    <row r="17" spans="1:5" x14ac:dyDescent="0.3">
      <c r="A17" s="55"/>
      <c r="B17" s="55"/>
      <c r="C17" s="50">
        <v>6299</v>
      </c>
      <c r="D17" s="49" t="s">
        <v>70</v>
      </c>
      <c r="E17" s="63">
        <v>8917650</v>
      </c>
    </row>
    <row r="18" spans="1:5" x14ac:dyDescent="0.3">
      <c r="A18" s="55"/>
      <c r="B18" s="55"/>
      <c r="C18" s="50">
        <v>6301</v>
      </c>
      <c r="D18" s="49" t="s">
        <v>71</v>
      </c>
      <c r="E18" s="63">
        <v>1722773090</v>
      </c>
    </row>
    <row r="19" spans="1:5" x14ac:dyDescent="0.3">
      <c r="A19" s="55"/>
      <c r="B19" s="55"/>
      <c r="C19" s="50">
        <v>6302</v>
      </c>
      <c r="D19" s="49" t="s">
        <v>72</v>
      </c>
      <c r="E19" s="63">
        <v>295333286</v>
      </c>
    </row>
    <row r="20" spans="1:5" x14ac:dyDescent="0.3">
      <c r="A20" s="55"/>
      <c r="B20" s="55"/>
      <c r="C20" s="50">
        <v>6303</v>
      </c>
      <c r="D20" s="49" t="s">
        <v>73</v>
      </c>
      <c r="E20" s="63">
        <v>196888324</v>
      </c>
    </row>
    <row r="21" spans="1:5" x14ac:dyDescent="0.3">
      <c r="A21" s="55"/>
      <c r="B21" s="55"/>
      <c r="C21" s="47">
        <v>6304</v>
      </c>
      <c r="D21" s="49" t="s">
        <v>74</v>
      </c>
      <c r="E21" s="63">
        <v>74004446</v>
      </c>
    </row>
    <row r="22" spans="1:5" x14ac:dyDescent="0.3">
      <c r="A22" s="55"/>
      <c r="B22" s="55"/>
      <c r="C22" s="50">
        <v>6401</v>
      </c>
      <c r="D22" s="49" t="s">
        <v>75</v>
      </c>
      <c r="E22" s="63">
        <v>1564403636</v>
      </c>
    </row>
    <row r="23" spans="1:5" x14ac:dyDescent="0.3">
      <c r="A23" s="55"/>
      <c r="B23" s="55"/>
      <c r="C23" s="50">
        <v>6501</v>
      </c>
      <c r="D23" s="49" t="s">
        <v>76</v>
      </c>
      <c r="E23" s="63">
        <v>2806637400</v>
      </c>
    </row>
    <row r="24" spans="1:5" x14ac:dyDescent="0.3">
      <c r="A24" s="55"/>
      <c r="B24" s="55"/>
      <c r="C24" s="50">
        <v>6502</v>
      </c>
      <c r="D24" s="49" t="s">
        <v>77</v>
      </c>
      <c r="E24" s="63">
        <v>56001550</v>
      </c>
    </row>
    <row r="25" spans="1:5" x14ac:dyDescent="0.3">
      <c r="A25" s="55"/>
      <c r="B25" s="55"/>
      <c r="C25" s="50">
        <v>6503</v>
      </c>
      <c r="D25" s="49" t="s">
        <v>78</v>
      </c>
      <c r="E25" s="63">
        <v>273127017</v>
      </c>
    </row>
    <row r="26" spans="1:5" x14ac:dyDescent="0.3">
      <c r="A26" s="55"/>
      <c r="B26" s="55"/>
      <c r="C26" s="47">
        <v>6504</v>
      </c>
      <c r="D26" s="49" t="s">
        <v>79</v>
      </c>
      <c r="E26" s="63">
        <v>30600000</v>
      </c>
    </row>
    <row r="27" spans="1:5" x14ac:dyDescent="0.3">
      <c r="A27" s="55"/>
      <c r="B27" s="55"/>
      <c r="C27" s="50">
        <v>6551</v>
      </c>
      <c r="D27" s="49" t="s">
        <v>80</v>
      </c>
      <c r="E27" s="63">
        <v>93590209</v>
      </c>
    </row>
    <row r="28" spans="1:5" x14ac:dyDescent="0.3">
      <c r="A28" s="55"/>
      <c r="B28" s="55"/>
      <c r="C28" s="50">
        <v>6552</v>
      </c>
      <c r="D28" s="49" t="s">
        <v>81</v>
      </c>
      <c r="E28" s="63">
        <v>114703000</v>
      </c>
    </row>
    <row r="29" spans="1:5" ht="31.2" x14ac:dyDescent="0.3">
      <c r="A29" s="55"/>
      <c r="B29" s="55"/>
      <c r="C29" s="50">
        <v>6601</v>
      </c>
      <c r="D29" s="51" t="s">
        <v>82</v>
      </c>
      <c r="E29" s="63">
        <v>88525219</v>
      </c>
    </row>
    <row r="30" spans="1:5" x14ac:dyDescent="0.3">
      <c r="A30" s="55"/>
      <c r="B30" s="55"/>
      <c r="C30" s="50">
        <v>6603</v>
      </c>
      <c r="D30" s="49" t="s">
        <v>83</v>
      </c>
      <c r="E30" s="63">
        <v>24687246</v>
      </c>
    </row>
    <row r="31" spans="1:5" ht="46.8" x14ac:dyDescent="0.3">
      <c r="A31" s="55"/>
      <c r="B31" s="55"/>
      <c r="C31" s="50">
        <v>6605</v>
      </c>
      <c r="D31" s="51" t="s">
        <v>84</v>
      </c>
      <c r="E31" s="63">
        <v>2751750360</v>
      </c>
    </row>
    <row r="32" spans="1:5" x14ac:dyDescent="0.3">
      <c r="A32" s="55"/>
      <c r="B32" s="55"/>
      <c r="C32" s="50">
        <v>6606</v>
      </c>
      <c r="D32" s="49" t="s">
        <v>85</v>
      </c>
      <c r="E32" s="63">
        <v>24000000</v>
      </c>
    </row>
    <row r="33" spans="1:5" x14ac:dyDescent="0.3">
      <c r="A33" s="55"/>
      <c r="B33" s="55"/>
      <c r="C33" s="50">
        <v>6701</v>
      </c>
      <c r="D33" s="49" t="s">
        <v>86</v>
      </c>
      <c r="E33" s="63">
        <v>14883219</v>
      </c>
    </row>
    <row r="34" spans="1:5" x14ac:dyDescent="0.3">
      <c r="A34" s="55"/>
      <c r="B34" s="55"/>
      <c r="C34" s="50">
        <v>6702</v>
      </c>
      <c r="D34" s="49" t="s">
        <v>87</v>
      </c>
      <c r="E34" s="63">
        <v>317944000</v>
      </c>
    </row>
    <row r="35" spans="1:5" x14ac:dyDescent="0.3">
      <c r="A35" s="55"/>
      <c r="B35" s="55"/>
      <c r="C35" s="50">
        <v>6703</v>
      </c>
      <c r="D35" s="49" t="s">
        <v>88</v>
      </c>
      <c r="E35" s="63">
        <v>16072727</v>
      </c>
    </row>
    <row r="36" spans="1:5" x14ac:dyDescent="0.3">
      <c r="A36" s="55"/>
      <c r="B36" s="55"/>
      <c r="C36" s="50">
        <v>6749</v>
      </c>
      <c r="D36" s="49" t="s">
        <v>89</v>
      </c>
      <c r="E36" s="63">
        <v>37250211</v>
      </c>
    </row>
    <row r="37" spans="1:5" x14ac:dyDescent="0.3">
      <c r="A37" s="55"/>
      <c r="B37" s="55"/>
      <c r="C37" s="50">
        <v>6751</v>
      </c>
      <c r="D37" s="49" t="s">
        <v>90</v>
      </c>
      <c r="E37" s="63">
        <v>411670000</v>
      </c>
    </row>
    <row r="38" spans="1:5" x14ac:dyDescent="0.3">
      <c r="A38" s="55"/>
      <c r="B38" s="55"/>
      <c r="C38" s="50">
        <v>6754</v>
      </c>
      <c r="D38" s="49" t="s">
        <v>91</v>
      </c>
      <c r="E38" s="63">
        <v>76863636</v>
      </c>
    </row>
    <row r="39" spans="1:5" x14ac:dyDescent="0.3">
      <c r="A39" s="55"/>
      <c r="B39" s="55"/>
      <c r="C39" s="50">
        <v>6799</v>
      </c>
      <c r="D39" s="49" t="s">
        <v>92</v>
      </c>
      <c r="E39" s="63">
        <v>165519798</v>
      </c>
    </row>
    <row r="40" spans="1:5" x14ac:dyDescent="0.3">
      <c r="A40" s="55"/>
      <c r="B40" s="55"/>
      <c r="C40" s="50">
        <v>6903</v>
      </c>
      <c r="D40" s="49" t="s">
        <v>93</v>
      </c>
      <c r="E40" s="63">
        <v>26885046</v>
      </c>
    </row>
    <row r="41" spans="1:5" x14ac:dyDescent="0.3">
      <c r="A41" s="55"/>
      <c r="B41" s="55"/>
      <c r="C41" s="50">
        <v>6905</v>
      </c>
      <c r="D41" s="49" t="s">
        <v>94</v>
      </c>
      <c r="E41" s="63">
        <v>26600000</v>
      </c>
    </row>
    <row r="42" spans="1:5" x14ac:dyDescent="0.3">
      <c r="A42" s="55"/>
      <c r="B42" s="55"/>
      <c r="C42" s="50">
        <v>6907</v>
      </c>
      <c r="D42" s="49" t="s">
        <v>95</v>
      </c>
      <c r="E42" s="63">
        <v>37960000</v>
      </c>
    </row>
    <row r="43" spans="1:5" x14ac:dyDescent="0.3">
      <c r="A43" s="55"/>
      <c r="B43" s="55"/>
      <c r="C43" s="50">
        <v>6913</v>
      </c>
      <c r="D43" s="49" t="s">
        <v>96</v>
      </c>
      <c r="E43" s="63">
        <v>12550000</v>
      </c>
    </row>
    <row r="44" spans="1:5" x14ac:dyDescent="0.3">
      <c r="A44" s="55"/>
      <c r="B44" s="55"/>
      <c r="C44" s="50">
        <v>6921</v>
      </c>
      <c r="D44" s="49" t="s">
        <v>97</v>
      </c>
      <c r="E44" s="63">
        <v>13100000</v>
      </c>
    </row>
    <row r="45" spans="1:5" x14ac:dyDescent="0.3">
      <c r="A45" s="55"/>
      <c r="B45" s="55"/>
      <c r="C45" s="50">
        <v>6949</v>
      </c>
      <c r="D45" s="49" t="s">
        <v>98</v>
      </c>
      <c r="E45" s="63">
        <v>7000000</v>
      </c>
    </row>
    <row r="46" spans="1:5" x14ac:dyDescent="0.3">
      <c r="A46" s="55"/>
      <c r="B46" s="55"/>
      <c r="C46" s="50">
        <v>6955</v>
      </c>
      <c r="D46" s="49" t="s">
        <v>96</v>
      </c>
      <c r="E46" s="64">
        <v>4548183</v>
      </c>
    </row>
    <row r="47" spans="1:5" x14ac:dyDescent="0.3">
      <c r="A47" s="55"/>
      <c r="B47" s="55"/>
      <c r="C47" s="50">
        <v>7001</v>
      </c>
      <c r="D47" s="49" t="s">
        <v>99</v>
      </c>
      <c r="E47" s="63">
        <v>257127817</v>
      </c>
    </row>
    <row r="48" spans="1:5" x14ac:dyDescent="0.3">
      <c r="A48" s="55"/>
      <c r="B48" s="55"/>
      <c r="C48" s="47">
        <v>7004</v>
      </c>
      <c r="D48" s="49" t="s">
        <v>100</v>
      </c>
      <c r="E48" s="63">
        <v>128365000</v>
      </c>
    </row>
    <row r="49" spans="1:7" x14ac:dyDescent="0.3">
      <c r="A49" s="55"/>
      <c r="B49" s="55"/>
      <c r="C49" s="50">
        <v>70121</v>
      </c>
      <c r="D49" s="49" t="s">
        <v>101</v>
      </c>
      <c r="E49" s="63">
        <f>9351179436</f>
        <v>9351179436</v>
      </c>
    </row>
    <row r="50" spans="1:7" x14ac:dyDescent="0.3">
      <c r="A50" s="55"/>
      <c r="B50" s="55"/>
      <c r="C50" s="50">
        <v>70122</v>
      </c>
      <c r="D50" s="49" t="s">
        <v>102</v>
      </c>
      <c r="E50" s="63">
        <v>1598388800</v>
      </c>
    </row>
    <row r="51" spans="1:7" ht="31.2" x14ac:dyDescent="0.3">
      <c r="A51" s="55"/>
      <c r="B51" s="55"/>
      <c r="C51" s="50">
        <v>7053</v>
      </c>
      <c r="D51" s="51" t="s">
        <v>103</v>
      </c>
      <c r="E51" s="63">
        <v>46655022</v>
      </c>
    </row>
    <row r="52" spans="1:7" ht="46.8" x14ac:dyDescent="0.3">
      <c r="A52" s="55"/>
      <c r="B52" s="55"/>
      <c r="C52" s="50">
        <v>7753</v>
      </c>
      <c r="D52" s="52" t="s">
        <v>104</v>
      </c>
      <c r="E52" s="63">
        <v>49115605</v>
      </c>
    </row>
    <row r="53" spans="1:7" x14ac:dyDescent="0.3">
      <c r="A53" s="55"/>
      <c r="B53" s="55"/>
      <c r="C53" s="50">
        <v>7757</v>
      </c>
      <c r="D53" s="52" t="s">
        <v>105</v>
      </c>
      <c r="E53" s="63">
        <v>17873636</v>
      </c>
    </row>
    <row r="54" spans="1:7" x14ac:dyDescent="0.3">
      <c r="A54" s="55"/>
      <c r="B54" s="55"/>
      <c r="C54" s="47">
        <v>7761</v>
      </c>
      <c r="D54" s="49" t="s">
        <v>106</v>
      </c>
      <c r="E54" s="63">
        <v>489787384</v>
      </c>
    </row>
    <row r="55" spans="1:7" x14ac:dyDescent="0.3">
      <c r="A55" s="55"/>
      <c r="B55" s="55"/>
      <c r="C55" s="47">
        <v>77993</v>
      </c>
      <c r="D55" s="49" t="s">
        <v>89</v>
      </c>
      <c r="E55" s="63">
        <v>303705831</v>
      </c>
    </row>
    <row r="56" spans="1:7" ht="31.2" x14ac:dyDescent="0.3">
      <c r="A56" s="55"/>
      <c r="B56" s="55"/>
      <c r="C56" s="47">
        <v>77994</v>
      </c>
      <c r="D56" s="52" t="s">
        <v>139</v>
      </c>
      <c r="E56" s="63">
        <v>7430847519</v>
      </c>
    </row>
    <row r="57" spans="1:7" x14ac:dyDescent="0.3">
      <c r="A57" s="55"/>
      <c r="B57" s="55"/>
      <c r="C57" s="47">
        <v>77994</v>
      </c>
      <c r="D57" s="52" t="s">
        <v>140</v>
      </c>
      <c r="E57" s="63">
        <v>544780768</v>
      </c>
    </row>
    <row r="58" spans="1:7" s="59" customFormat="1" ht="30" customHeight="1" x14ac:dyDescent="0.3">
      <c r="A58" s="67" t="s">
        <v>10</v>
      </c>
      <c r="B58" s="121" t="s">
        <v>107</v>
      </c>
      <c r="C58" s="121"/>
      <c r="D58" s="57" t="s">
        <v>141</v>
      </c>
      <c r="E58" s="68">
        <f>SUBTOTAL(9,E59:E78)</f>
        <v>1086566002</v>
      </c>
      <c r="G58" s="70"/>
    </row>
    <row r="59" spans="1:7" x14ac:dyDescent="0.3">
      <c r="A59" s="55"/>
      <c r="B59" s="55"/>
      <c r="C59" s="55">
        <v>6001</v>
      </c>
      <c r="D59" s="55" t="s">
        <v>108</v>
      </c>
      <c r="E59" s="56">
        <v>488332845</v>
      </c>
    </row>
    <row r="60" spans="1:7" x14ac:dyDescent="0.3">
      <c r="A60" s="55"/>
      <c r="B60" s="55"/>
      <c r="C60" s="55">
        <v>6003</v>
      </c>
      <c r="D60" s="55" t="s">
        <v>109</v>
      </c>
      <c r="E60" s="56">
        <v>47685000</v>
      </c>
    </row>
    <row r="61" spans="1:7" x14ac:dyDescent="0.3">
      <c r="A61" s="55"/>
      <c r="B61" s="55"/>
      <c r="C61" s="55">
        <v>6099</v>
      </c>
      <c r="D61" s="55" t="s">
        <v>61</v>
      </c>
      <c r="E61" s="56">
        <v>1836689</v>
      </c>
    </row>
    <row r="62" spans="1:7" x14ac:dyDescent="0.3">
      <c r="A62" s="55"/>
      <c r="B62" s="55"/>
      <c r="C62" s="55">
        <v>6101</v>
      </c>
      <c r="D62" s="55" t="s">
        <v>62</v>
      </c>
      <c r="E62" s="56">
        <v>21456000</v>
      </c>
    </row>
    <row r="63" spans="1:7" x14ac:dyDescent="0.3">
      <c r="A63" s="55"/>
      <c r="B63" s="55"/>
      <c r="C63" s="55">
        <v>6105</v>
      </c>
      <c r="D63" s="55" t="s">
        <v>63</v>
      </c>
      <c r="E63" s="56">
        <v>719092</v>
      </c>
    </row>
    <row r="64" spans="1:7" x14ac:dyDescent="0.3">
      <c r="A64" s="55"/>
      <c r="B64" s="55"/>
      <c r="C64" s="55">
        <v>6113</v>
      </c>
      <c r="D64" s="55" t="s">
        <v>65</v>
      </c>
      <c r="E64" s="56">
        <v>3427000</v>
      </c>
    </row>
    <row r="65" spans="1:7" x14ac:dyDescent="0.3">
      <c r="A65" s="55"/>
      <c r="B65" s="55"/>
      <c r="C65" s="55">
        <v>6200</v>
      </c>
      <c r="D65" s="55" t="s">
        <v>110</v>
      </c>
      <c r="E65" s="56">
        <v>2000000</v>
      </c>
    </row>
    <row r="66" spans="1:7" x14ac:dyDescent="0.3">
      <c r="A66" s="55"/>
      <c r="B66" s="55"/>
      <c r="C66" s="55">
        <v>6301</v>
      </c>
      <c r="D66" s="55" t="s">
        <v>71</v>
      </c>
      <c r="E66" s="56">
        <v>153850513</v>
      </c>
    </row>
    <row r="67" spans="1:7" x14ac:dyDescent="0.3">
      <c r="A67" s="55"/>
      <c r="B67" s="55"/>
      <c r="C67" s="55">
        <v>6302</v>
      </c>
      <c r="D67" s="55" t="s">
        <v>72</v>
      </c>
      <c r="E67" s="56">
        <v>16863552</v>
      </c>
    </row>
    <row r="68" spans="1:7" x14ac:dyDescent="0.3">
      <c r="A68" s="55"/>
      <c r="B68" s="55"/>
      <c r="C68" s="55">
        <v>6303</v>
      </c>
      <c r="D68" s="55" t="s">
        <v>73</v>
      </c>
      <c r="E68" s="56">
        <v>11093512</v>
      </c>
    </row>
    <row r="69" spans="1:7" x14ac:dyDescent="0.3">
      <c r="A69" s="55"/>
      <c r="B69" s="55"/>
      <c r="C69" s="55">
        <v>6304</v>
      </c>
      <c r="D69" s="55" t="s">
        <v>74</v>
      </c>
      <c r="E69" s="56">
        <v>4061903</v>
      </c>
    </row>
    <row r="70" spans="1:7" x14ac:dyDescent="0.3">
      <c r="A70" s="55"/>
      <c r="B70" s="55"/>
      <c r="C70" s="55">
        <v>6501</v>
      </c>
      <c r="D70" s="55" t="s">
        <v>111</v>
      </c>
      <c r="E70" s="56">
        <v>106274250</v>
      </c>
    </row>
    <row r="71" spans="1:7" x14ac:dyDescent="0.3">
      <c r="A71" s="55"/>
      <c r="B71" s="55"/>
      <c r="C71" s="55">
        <v>6503</v>
      </c>
      <c r="D71" s="55" t="s">
        <v>112</v>
      </c>
      <c r="E71" s="56">
        <v>6480000</v>
      </c>
    </row>
    <row r="72" spans="1:7" x14ac:dyDescent="0.3">
      <c r="A72" s="55"/>
      <c r="B72" s="55"/>
      <c r="C72" s="55">
        <v>6553</v>
      </c>
      <c r="D72" s="55" t="s">
        <v>113</v>
      </c>
      <c r="E72" s="56">
        <v>4100000</v>
      </c>
    </row>
    <row r="73" spans="1:7" x14ac:dyDescent="0.3">
      <c r="A73" s="55"/>
      <c r="B73" s="55"/>
      <c r="C73" s="55">
        <v>6618</v>
      </c>
      <c r="D73" s="55" t="s">
        <v>114</v>
      </c>
      <c r="E73" s="56">
        <v>6000000</v>
      </c>
    </row>
    <row r="74" spans="1:7" x14ac:dyDescent="0.3">
      <c r="A74" s="55"/>
      <c r="B74" s="55"/>
      <c r="C74" s="55">
        <v>6699</v>
      </c>
      <c r="D74" s="55" t="s">
        <v>115</v>
      </c>
      <c r="E74" s="56">
        <v>110000</v>
      </c>
    </row>
    <row r="75" spans="1:7" x14ac:dyDescent="0.3">
      <c r="A75" s="55"/>
      <c r="B75" s="55"/>
      <c r="C75" s="55">
        <v>6704</v>
      </c>
      <c r="D75" s="55" t="s">
        <v>116</v>
      </c>
      <c r="E75" s="56">
        <v>16400000</v>
      </c>
    </row>
    <row r="76" spans="1:7" x14ac:dyDescent="0.3">
      <c r="A76" s="55"/>
      <c r="B76" s="55"/>
      <c r="C76" s="55">
        <v>7799</v>
      </c>
      <c r="D76" s="55" t="s">
        <v>117</v>
      </c>
      <c r="E76" s="56">
        <v>187356003</v>
      </c>
    </row>
    <row r="77" spans="1:7" x14ac:dyDescent="0.3">
      <c r="A77" s="55"/>
      <c r="B77" s="55"/>
      <c r="C77" s="55">
        <v>9355</v>
      </c>
      <c r="D77" s="55" t="s">
        <v>118</v>
      </c>
      <c r="E77" s="56">
        <f>1000000+1882143</f>
        <v>2882143</v>
      </c>
    </row>
    <row r="78" spans="1:7" x14ac:dyDescent="0.3">
      <c r="A78" s="55"/>
      <c r="B78" s="55"/>
      <c r="C78" s="55"/>
      <c r="D78" s="55" t="s">
        <v>119</v>
      </c>
      <c r="E78" s="56">
        <v>5637500</v>
      </c>
    </row>
    <row r="79" spans="1:7" s="59" customFormat="1" x14ac:dyDescent="0.3">
      <c r="A79" s="57" t="s">
        <v>121</v>
      </c>
      <c r="B79" s="119" t="s">
        <v>120</v>
      </c>
      <c r="C79" s="119"/>
      <c r="D79" s="57" t="s">
        <v>141</v>
      </c>
      <c r="E79" s="58">
        <f>SUBTOTAL(9,E80:E81)</f>
        <v>1929597945</v>
      </c>
      <c r="G79" s="70"/>
    </row>
    <row r="80" spans="1:7" ht="16.8" customHeight="1" x14ac:dyDescent="0.3">
      <c r="A80" s="55"/>
      <c r="B80" s="55"/>
      <c r="C80" s="55"/>
      <c r="D80" s="55" t="s">
        <v>122</v>
      </c>
      <c r="E80" s="56">
        <f>791790217+433300000+500000+7728</f>
        <v>1225597945</v>
      </c>
    </row>
    <row r="81" spans="1:7" ht="16.8" customHeight="1" x14ac:dyDescent="0.3">
      <c r="A81" s="55"/>
      <c r="B81" s="55"/>
      <c r="C81" s="55"/>
      <c r="D81" s="55" t="s">
        <v>124</v>
      </c>
      <c r="E81" s="56">
        <v>704000000</v>
      </c>
    </row>
    <row r="82" spans="1:7" s="59" customFormat="1" x14ac:dyDescent="0.3">
      <c r="A82" s="57" t="s">
        <v>18</v>
      </c>
      <c r="B82" s="57" t="s">
        <v>125</v>
      </c>
      <c r="C82" s="57"/>
      <c r="D82" s="57" t="s">
        <v>141</v>
      </c>
      <c r="E82" s="58">
        <f>SUBTOTAL(9,E83:E128)</f>
        <v>4898974250</v>
      </c>
      <c r="G82" s="70"/>
    </row>
    <row r="83" spans="1:7" ht="15.6" customHeight="1" x14ac:dyDescent="0.3">
      <c r="A83" s="55"/>
      <c r="B83" s="55"/>
      <c r="C83" s="83">
        <v>6001</v>
      </c>
      <c r="D83" s="71" t="s">
        <v>108</v>
      </c>
      <c r="E83" s="84">
        <v>900402652</v>
      </c>
    </row>
    <row r="84" spans="1:7" ht="15.6" customHeight="1" x14ac:dyDescent="0.3">
      <c r="A84" s="55"/>
      <c r="B84" s="55"/>
      <c r="C84" s="83">
        <v>6051</v>
      </c>
      <c r="D84" s="81" t="s">
        <v>146</v>
      </c>
      <c r="E84" s="84">
        <v>1285330757</v>
      </c>
    </row>
    <row r="85" spans="1:7" x14ac:dyDescent="0.3">
      <c r="A85" s="55"/>
      <c r="B85" s="55"/>
      <c r="C85" s="83">
        <v>6101</v>
      </c>
      <c r="D85" s="71" t="s">
        <v>62</v>
      </c>
      <c r="E85" s="84">
        <v>20772675</v>
      </c>
    </row>
    <row r="86" spans="1:7" ht="15.6" customHeight="1" x14ac:dyDescent="0.3">
      <c r="A86" s="55"/>
      <c r="B86" s="55"/>
      <c r="C86" s="83">
        <v>6105</v>
      </c>
      <c r="D86" s="71" t="s">
        <v>63</v>
      </c>
      <c r="E86" s="84">
        <v>43699395</v>
      </c>
    </row>
    <row r="87" spans="1:7" ht="15.6" customHeight="1" x14ac:dyDescent="0.3">
      <c r="A87" s="55"/>
      <c r="B87" s="55"/>
      <c r="C87" s="83">
        <v>6113</v>
      </c>
      <c r="D87" s="71" t="s">
        <v>65</v>
      </c>
      <c r="E87" s="84">
        <v>968000</v>
      </c>
    </row>
    <row r="88" spans="1:7" ht="15.6" customHeight="1" x14ac:dyDescent="0.3">
      <c r="A88" s="55"/>
      <c r="B88" s="55"/>
      <c r="C88" s="83">
        <v>6115</v>
      </c>
      <c r="D88" s="49" t="s">
        <v>66</v>
      </c>
      <c r="E88" s="84">
        <v>8412013</v>
      </c>
    </row>
    <row r="89" spans="1:7" x14ac:dyDescent="0.3">
      <c r="A89" s="55"/>
      <c r="B89" s="55"/>
      <c r="C89" s="83">
        <v>6201</v>
      </c>
      <c r="D89" s="71" t="s">
        <v>142</v>
      </c>
      <c r="E89" s="84">
        <v>35981000</v>
      </c>
    </row>
    <row r="90" spans="1:7" x14ac:dyDescent="0.3">
      <c r="A90" s="55"/>
      <c r="B90" s="55"/>
      <c r="C90" s="83">
        <v>6249</v>
      </c>
      <c r="D90" s="81" t="s">
        <v>143</v>
      </c>
      <c r="E90" s="84">
        <v>4400000</v>
      </c>
    </row>
    <row r="91" spans="1:7" x14ac:dyDescent="0.3">
      <c r="A91" s="55"/>
      <c r="B91" s="55"/>
      <c r="C91" s="83">
        <v>6299</v>
      </c>
      <c r="D91" s="81" t="s">
        <v>144</v>
      </c>
      <c r="E91" s="84">
        <v>2008998</v>
      </c>
    </row>
    <row r="92" spans="1:7" x14ac:dyDescent="0.3">
      <c r="A92" s="55"/>
      <c r="B92" s="55"/>
      <c r="C92" s="83">
        <v>6301</v>
      </c>
      <c r="D92" s="71" t="s">
        <v>71</v>
      </c>
      <c r="E92" s="84">
        <v>258690930</v>
      </c>
    </row>
    <row r="93" spans="1:7" x14ac:dyDescent="0.3">
      <c r="A93" s="55"/>
      <c r="B93" s="55"/>
      <c r="C93" s="83">
        <v>6302</v>
      </c>
      <c r="D93" s="71" t="s">
        <v>72</v>
      </c>
      <c r="E93" s="84">
        <v>45151960</v>
      </c>
    </row>
    <row r="94" spans="1:7" x14ac:dyDescent="0.3">
      <c r="A94" s="55"/>
      <c r="B94" s="55"/>
      <c r="C94" s="83">
        <v>6303</v>
      </c>
      <c r="D94" s="71" t="s">
        <v>73</v>
      </c>
      <c r="E94" s="84">
        <v>29928569</v>
      </c>
    </row>
    <row r="95" spans="1:7" x14ac:dyDescent="0.3">
      <c r="A95" s="55"/>
      <c r="B95" s="55"/>
      <c r="C95" s="83">
        <v>6304</v>
      </c>
      <c r="D95" s="71" t="s">
        <v>74</v>
      </c>
      <c r="E95" s="84">
        <v>15316908</v>
      </c>
    </row>
    <row r="96" spans="1:7" x14ac:dyDescent="0.3">
      <c r="A96" s="55"/>
      <c r="B96" s="55"/>
      <c r="C96" s="83">
        <v>6449</v>
      </c>
      <c r="D96" s="81" t="s">
        <v>145</v>
      </c>
      <c r="E96" s="84">
        <v>18000000</v>
      </c>
    </row>
    <row r="97" spans="1:5" x14ac:dyDescent="0.3">
      <c r="A97" s="55"/>
      <c r="B97" s="55"/>
      <c r="C97" s="83">
        <v>6501</v>
      </c>
      <c r="D97" s="49" t="s">
        <v>76</v>
      </c>
      <c r="E97" s="84">
        <v>208746203</v>
      </c>
    </row>
    <row r="98" spans="1:5" x14ac:dyDescent="0.3">
      <c r="A98" s="55"/>
      <c r="B98" s="55"/>
      <c r="C98" s="83">
        <v>6502</v>
      </c>
      <c r="D98" s="49" t="s">
        <v>77</v>
      </c>
      <c r="E98" s="84">
        <v>135065775</v>
      </c>
    </row>
    <row r="99" spans="1:5" x14ac:dyDescent="0.3">
      <c r="A99" s="55"/>
      <c r="B99" s="55"/>
      <c r="C99" s="83">
        <v>6503</v>
      </c>
      <c r="D99" s="49" t="s">
        <v>78</v>
      </c>
      <c r="E99" s="84">
        <v>29950051</v>
      </c>
    </row>
    <row r="100" spans="1:5" ht="15.6" customHeight="1" x14ac:dyDescent="0.3">
      <c r="A100" s="55"/>
      <c r="B100" s="55"/>
      <c r="C100" s="83">
        <v>6504</v>
      </c>
      <c r="D100" s="49" t="s">
        <v>79</v>
      </c>
      <c r="E100" s="84">
        <v>60775000</v>
      </c>
    </row>
    <row r="101" spans="1:5" x14ac:dyDescent="0.3">
      <c r="A101" s="55"/>
      <c r="B101" s="55"/>
      <c r="C101" s="83">
        <v>6551</v>
      </c>
      <c r="D101" s="49" t="s">
        <v>80</v>
      </c>
      <c r="E101" s="84">
        <v>40897406</v>
      </c>
    </row>
    <row r="102" spans="1:5" x14ac:dyDescent="0.3">
      <c r="A102" s="55"/>
      <c r="B102" s="55"/>
      <c r="C102" s="83">
        <v>6599</v>
      </c>
      <c r="D102" s="81" t="s">
        <v>147</v>
      </c>
      <c r="E102" s="84">
        <v>11412600</v>
      </c>
    </row>
    <row r="103" spans="1:5" ht="15.6" customHeight="1" x14ac:dyDescent="0.3">
      <c r="A103" s="55"/>
      <c r="B103" s="55"/>
      <c r="C103" s="83">
        <v>6601</v>
      </c>
      <c r="D103" s="49" t="s">
        <v>82</v>
      </c>
      <c r="E103" s="84">
        <v>6290049</v>
      </c>
    </row>
    <row r="104" spans="1:5" x14ac:dyDescent="0.3">
      <c r="A104" s="55"/>
      <c r="B104" s="55"/>
      <c r="C104" s="83">
        <v>6603</v>
      </c>
      <c r="D104" s="49" t="s">
        <v>83</v>
      </c>
      <c r="E104" s="84">
        <v>1891247</v>
      </c>
    </row>
    <row r="105" spans="1:5" ht="15.6" customHeight="1" x14ac:dyDescent="0.3">
      <c r="A105" s="55"/>
      <c r="B105" s="55"/>
      <c r="C105" s="83">
        <v>6605</v>
      </c>
      <c r="D105" s="49" t="s">
        <v>84</v>
      </c>
      <c r="E105" s="84">
        <v>9240000</v>
      </c>
    </row>
    <row r="106" spans="1:5" ht="15.6" customHeight="1" x14ac:dyDescent="0.3">
      <c r="A106" s="55"/>
      <c r="B106" s="55"/>
      <c r="C106" s="83">
        <v>6608</v>
      </c>
      <c r="D106" s="81" t="s">
        <v>148</v>
      </c>
      <c r="E106" s="84">
        <v>6294000</v>
      </c>
    </row>
    <row r="107" spans="1:5" x14ac:dyDescent="0.3">
      <c r="A107" s="55"/>
      <c r="B107" s="55"/>
      <c r="C107" s="83">
        <v>6618</v>
      </c>
      <c r="D107" s="81" t="s">
        <v>114</v>
      </c>
      <c r="E107" s="84">
        <v>6000000</v>
      </c>
    </row>
    <row r="108" spans="1:5" x14ac:dyDescent="0.3">
      <c r="A108" s="55"/>
      <c r="B108" s="55"/>
      <c r="C108" s="83">
        <v>6651</v>
      </c>
      <c r="D108" s="81" t="s">
        <v>149</v>
      </c>
      <c r="E108" s="84">
        <v>380000</v>
      </c>
    </row>
    <row r="109" spans="1:5" x14ac:dyDescent="0.3">
      <c r="A109" s="55"/>
      <c r="B109" s="55"/>
      <c r="C109" s="83">
        <v>6699</v>
      </c>
      <c r="D109" s="81" t="s">
        <v>150</v>
      </c>
      <c r="E109" s="84">
        <v>29663500</v>
      </c>
    </row>
    <row r="110" spans="1:5" x14ac:dyDescent="0.3">
      <c r="A110" s="55"/>
      <c r="B110" s="55"/>
      <c r="C110" s="83">
        <v>6702</v>
      </c>
      <c r="D110" s="81" t="s">
        <v>87</v>
      </c>
      <c r="E110" s="84">
        <v>7150000</v>
      </c>
    </row>
    <row r="111" spans="1:5" x14ac:dyDescent="0.3">
      <c r="A111" s="55"/>
      <c r="B111" s="55"/>
      <c r="C111" s="83">
        <v>6703</v>
      </c>
      <c r="D111" s="81" t="s">
        <v>88</v>
      </c>
      <c r="E111" s="84">
        <v>2560000</v>
      </c>
    </row>
    <row r="112" spans="1:5" ht="15.6" customHeight="1" x14ac:dyDescent="0.3">
      <c r="A112" s="55"/>
      <c r="B112" s="55"/>
      <c r="C112" s="83">
        <v>6757</v>
      </c>
      <c r="D112" s="81" t="s">
        <v>151</v>
      </c>
      <c r="E112" s="84">
        <v>48850000</v>
      </c>
    </row>
    <row r="113" spans="1:5" ht="15.6" customHeight="1" x14ac:dyDescent="0.3">
      <c r="A113" s="55"/>
      <c r="B113" s="55"/>
      <c r="C113" s="83">
        <v>6799</v>
      </c>
      <c r="D113" s="49" t="s">
        <v>92</v>
      </c>
      <c r="E113" s="84">
        <v>6250000</v>
      </c>
    </row>
    <row r="114" spans="1:5" x14ac:dyDescent="0.3">
      <c r="A114" s="55"/>
      <c r="B114" s="55"/>
      <c r="C114" s="83">
        <v>6901</v>
      </c>
      <c r="D114" s="81" t="s">
        <v>152</v>
      </c>
      <c r="E114" s="84">
        <v>11129104</v>
      </c>
    </row>
    <row r="115" spans="1:5" x14ac:dyDescent="0.3">
      <c r="A115" s="55"/>
      <c r="B115" s="55"/>
      <c r="C115" s="83">
        <v>6903</v>
      </c>
      <c r="D115" s="49" t="s">
        <v>93</v>
      </c>
      <c r="E115" s="84">
        <v>7000000</v>
      </c>
    </row>
    <row r="116" spans="1:5" x14ac:dyDescent="0.3">
      <c r="A116" s="55"/>
      <c r="B116" s="55"/>
      <c r="C116" s="83">
        <v>6907</v>
      </c>
      <c r="D116" s="49" t="s">
        <v>95</v>
      </c>
      <c r="E116" s="84">
        <v>180000</v>
      </c>
    </row>
    <row r="117" spans="1:5" ht="15.6" customHeight="1" x14ac:dyDescent="0.3">
      <c r="A117" s="55"/>
      <c r="B117" s="55"/>
      <c r="C117" s="83">
        <v>6913</v>
      </c>
      <c r="D117" s="49" t="s">
        <v>96</v>
      </c>
      <c r="E117" s="84">
        <v>6720670</v>
      </c>
    </row>
    <row r="118" spans="1:5" ht="15.6" customHeight="1" x14ac:dyDescent="0.3">
      <c r="A118" s="55"/>
      <c r="B118" s="55"/>
      <c r="C118" s="83">
        <v>6921</v>
      </c>
      <c r="D118" s="49" t="s">
        <v>97</v>
      </c>
      <c r="E118" s="84">
        <v>8762000</v>
      </c>
    </row>
    <row r="119" spans="1:5" ht="15.6" customHeight="1" x14ac:dyDescent="0.3">
      <c r="A119" s="55"/>
      <c r="B119" s="55"/>
      <c r="C119" s="83">
        <v>6949</v>
      </c>
      <c r="D119" s="49" t="s">
        <v>98</v>
      </c>
      <c r="E119" s="84">
        <v>14240000</v>
      </c>
    </row>
    <row r="120" spans="1:5" ht="15.6" customHeight="1" x14ac:dyDescent="0.3">
      <c r="A120" s="55"/>
      <c r="B120" s="55"/>
      <c r="C120" s="83">
        <v>7012</v>
      </c>
      <c r="D120" s="81" t="s">
        <v>153</v>
      </c>
      <c r="E120" s="84">
        <v>138284066</v>
      </c>
    </row>
    <row r="121" spans="1:5" x14ac:dyDescent="0.3">
      <c r="A121" s="55"/>
      <c r="B121" s="55"/>
      <c r="C121" s="83">
        <v>7049</v>
      </c>
      <c r="D121" s="81" t="s">
        <v>154</v>
      </c>
      <c r="E121" s="84">
        <v>901694193</v>
      </c>
    </row>
    <row r="122" spans="1:5" ht="15.6" customHeight="1" x14ac:dyDescent="0.3">
      <c r="A122" s="55"/>
      <c r="B122" s="55"/>
      <c r="C122" s="83">
        <v>7053</v>
      </c>
      <c r="D122" s="81" t="s">
        <v>103</v>
      </c>
      <c r="E122" s="84">
        <v>5600000</v>
      </c>
    </row>
    <row r="123" spans="1:5" ht="15.6" customHeight="1" x14ac:dyDescent="0.3">
      <c r="A123" s="55"/>
      <c r="B123" s="55"/>
      <c r="C123" s="83">
        <v>7756</v>
      </c>
      <c r="D123" s="81" t="s">
        <v>155</v>
      </c>
      <c r="E123" s="84">
        <v>14153600</v>
      </c>
    </row>
    <row r="124" spans="1:5" ht="15.6" customHeight="1" x14ac:dyDescent="0.3">
      <c r="A124" s="55"/>
      <c r="B124" s="55"/>
      <c r="C124" s="83">
        <v>7757</v>
      </c>
      <c r="D124" s="72" t="s">
        <v>105</v>
      </c>
      <c r="E124" s="84">
        <v>4574500</v>
      </c>
    </row>
    <row r="125" spans="1:5" ht="15.6" customHeight="1" x14ac:dyDescent="0.3">
      <c r="A125" s="55"/>
      <c r="B125" s="55"/>
      <c r="C125" s="83">
        <v>7761</v>
      </c>
      <c r="D125" s="49" t="s">
        <v>106</v>
      </c>
      <c r="E125" s="84">
        <v>483731</v>
      </c>
    </row>
    <row r="126" spans="1:5" ht="15.6" customHeight="1" x14ac:dyDescent="0.3">
      <c r="A126" s="55"/>
      <c r="B126" s="55"/>
      <c r="C126" s="83">
        <v>7799</v>
      </c>
      <c r="D126" s="81" t="s">
        <v>117</v>
      </c>
      <c r="E126" s="84">
        <v>479033348</v>
      </c>
    </row>
    <row r="127" spans="1:5" x14ac:dyDescent="0.3">
      <c r="A127" s="55"/>
      <c r="B127" s="55"/>
      <c r="C127" s="83">
        <v>8049</v>
      </c>
      <c r="D127" s="81" t="s">
        <v>156</v>
      </c>
      <c r="E127" s="84">
        <v>26639350</v>
      </c>
    </row>
    <row r="128" spans="1:5" x14ac:dyDescent="0.3">
      <c r="A128" s="55"/>
      <c r="B128" s="55"/>
      <c r="C128" s="55"/>
      <c r="D128" s="55"/>
      <c r="E128" s="56"/>
    </row>
    <row r="129" spans="1:7" s="59" customFormat="1" x14ac:dyDescent="0.3">
      <c r="A129" s="57" t="s">
        <v>126</v>
      </c>
      <c r="B129" s="67" t="s">
        <v>127</v>
      </c>
      <c r="C129" s="57"/>
      <c r="D129" s="57" t="s">
        <v>141</v>
      </c>
      <c r="E129" s="58">
        <f>SUBTOTAL(9,E130:E155)</f>
        <v>966524195</v>
      </c>
      <c r="G129" s="70"/>
    </row>
    <row r="130" spans="1:7" x14ac:dyDescent="0.3">
      <c r="A130" s="55"/>
      <c r="B130" s="55"/>
      <c r="C130" s="73" t="s">
        <v>157</v>
      </c>
      <c r="D130" s="74" t="s">
        <v>158</v>
      </c>
      <c r="E130" s="56">
        <v>348570600</v>
      </c>
    </row>
    <row r="131" spans="1:7" ht="31.2" x14ac:dyDescent="0.3">
      <c r="A131" s="55"/>
      <c r="B131" s="55"/>
      <c r="C131" s="73" t="s">
        <v>159</v>
      </c>
      <c r="D131" s="74" t="s">
        <v>160</v>
      </c>
      <c r="E131" s="56">
        <v>106080000</v>
      </c>
    </row>
    <row r="132" spans="1:7" x14ac:dyDescent="0.3">
      <c r="A132" s="55"/>
      <c r="B132" s="55"/>
      <c r="C132" s="73" t="s">
        <v>161</v>
      </c>
      <c r="D132" s="74" t="s">
        <v>62</v>
      </c>
      <c r="E132" s="56">
        <v>7152000</v>
      </c>
    </row>
    <row r="133" spans="1:7" x14ac:dyDescent="0.3">
      <c r="A133" s="55"/>
      <c r="B133" s="55"/>
      <c r="C133" s="73">
        <v>6105</v>
      </c>
      <c r="D133" s="74" t="s">
        <v>177</v>
      </c>
      <c r="E133" s="56">
        <v>96061386</v>
      </c>
    </row>
    <row r="134" spans="1:7" ht="31.2" x14ac:dyDescent="0.3">
      <c r="A134" s="55"/>
      <c r="B134" s="55"/>
      <c r="C134" s="73" t="s">
        <v>162</v>
      </c>
      <c r="D134" s="74" t="s">
        <v>65</v>
      </c>
      <c r="E134" s="56">
        <v>5364000</v>
      </c>
    </row>
    <row r="135" spans="1:7" ht="31.2" x14ac:dyDescent="0.3">
      <c r="A135" s="55"/>
      <c r="B135" s="55"/>
      <c r="C135" s="73" t="s">
        <v>163</v>
      </c>
      <c r="D135" s="74" t="s">
        <v>164</v>
      </c>
      <c r="E135" s="75">
        <v>8711135</v>
      </c>
    </row>
    <row r="136" spans="1:7" x14ac:dyDescent="0.3">
      <c r="A136" s="55"/>
      <c r="B136" s="55"/>
      <c r="C136" s="73" t="s">
        <v>165</v>
      </c>
      <c r="D136" s="74" t="s">
        <v>71</v>
      </c>
      <c r="E136" s="75">
        <v>82339903</v>
      </c>
    </row>
    <row r="137" spans="1:7" x14ac:dyDescent="0.3">
      <c r="A137" s="55"/>
      <c r="B137" s="55"/>
      <c r="C137" s="73" t="s">
        <v>166</v>
      </c>
      <c r="D137" s="74" t="s">
        <v>72</v>
      </c>
      <c r="E137" s="75">
        <v>14115412</v>
      </c>
    </row>
    <row r="138" spans="1:7" x14ac:dyDescent="0.3">
      <c r="A138" s="55"/>
      <c r="B138" s="55"/>
      <c r="C138" s="73" t="s">
        <v>167</v>
      </c>
      <c r="D138" s="74" t="s">
        <v>73</v>
      </c>
      <c r="E138" s="75">
        <v>9410274</v>
      </c>
    </row>
    <row r="139" spans="1:7" x14ac:dyDescent="0.3">
      <c r="A139" s="55"/>
      <c r="B139" s="55"/>
      <c r="C139" s="73" t="s">
        <v>168</v>
      </c>
      <c r="D139" s="74" t="s">
        <v>74</v>
      </c>
      <c r="E139" s="56">
        <v>4705138</v>
      </c>
    </row>
    <row r="140" spans="1:7" x14ac:dyDescent="0.3">
      <c r="A140" s="55"/>
      <c r="B140" s="55"/>
      <c r="C140" s="73">
        <v>6449</v>
      </c>
      <c r="D140" s="74" t="s">
        <v>178</v>
      </c>
      <c r="E140" s="56">
        <v>8000000</v>
      </c>
    </row>
    <row r="141" spans="1:7" x14ac:dyDescent="0.3">
      <c r="A141" s="55"/>
      <c r="B141" s="55"/>
      <c r="C141" s="73">
        <v>6501</v>
      </c>
      <c r="D141" s="74" t="s">
        <v>111</v>
      </c>
      <c r="E141" s="56">
        <v>10101923</v>
      </c>
    </row>
    <row r="142" spans="1:7" x14ac:dyDescent="0.3">
      <c r="A142" s="55"/>
      <c r="B142" s="55"/>
      <c r="C142" s="85">
        <v>6502</v>
      </c>
      <c r="D142" s="55" t="s">
        <v>179</v>
      </c>
      <c r="E142" s="56">
        <v>1311000</v>
      </c>
    </row>
    <row r="143" spans="1:7" x14ac:dyDescent="0.3">
      <c r="A143" s="55"/>
      <c r="B143" s="55"/>
      <c r="C143" s="85">
        <v>6503</v>
      </c>
      <c r="D143" s="55" t="s">
        <v>180</v>
      </c>
      <c r="E143" s="56">
        <v>6008900</v>
      </c>
    </row>
    <row r="144" spans="1:7" x14ac:dyDescent="0.3">
      <c r="A144" s="55"/>
      <c r="B144" s="55"/>
      <c r="C144" s="85">
        <v>6551</v>
      </c>
      <c r="D144" s="55" t="s">
        <v>80</v>
      </c>
      <c r="E144" s="56">
        <v>15552000</v>
      </c>
    </row>
    <row r="145" spans="1:5" x14ac:dyDescent="0.3">
      <c r="A145" s="55"/>
      <c r="B145" s="55"/>
      <c r="C145" s="85">
        <v>6601</v>
      </c>
      <c r="D145" s="55" t="s">
        <v>181</v>
      </c>
      <c r="E145" s="56">
        <v>621445</v>
      </c>
    </row>
    <row r="146" spans="1:5" x14ac:dyDescent="0.3">
      <c r="A146" s="55"/>
      <c r="B146" s="55"/>
      <c r="C146" s="85">
        <v>6605</v>
      </c>
      <c r="D146" s="55" t="s">
        <v>182</v>
      </c>
      <c r="E146" s="56">
        <v>3564000</v>
      </c>
    </row>
    <row r="147" spans="1:5" x14ac:dyDescent="0.3">
      <c r="A147" s="55"/>
      <c r="B147" s="55"/>
      <c r="C147" s="85">
        <v>6704</v>
      </c>
      <c r="D147" s="55" t="s">
        <v>116</v>
      </c>
      <c r="E147" s="56">
        <v>13200000</v>
      </c>
    </row>
    <row r="148" spans="1:5" x14ac:dyDescent="0.3">
      <c r="A148" s="55"/>
      <c r="B148" s="55"/>
      <c r="C148" s="85">
        <v>6757</v>
      </c>
      <c r="D148" s="55" t="s">
        <v>183</v>
      </c>
      <c r="E148" s="56">
        <v>3000000</v>
      </c>
    </row>
    <row r="149" spans="1:5" x14ac:dyDescent="0.3">
      <c r="A149" s="55"/>
      <c r="B149" s="55"/>
      <c r="C149" s="85">
        <v>6905</v>
      </c>
      <c r="D149" s="55" t="s">
        <v>184</v>
      </c>
      <c r="E149" s="56">
        <v>18225000</v>
      </c>
    </row>
    <row r="150" spans="1:5" x14ac:dyDescent="0.3">
      <c r="A150" s="55"/>
      <c r="B150" s="55"/>
      <c r="C150" s="85" t="s">
        <v>169</v>
      </c>
      <c r="D150" s="55" t="s">
        <v>170</v>
      </c>
      <c r="E150" s="56">
        <v>10335000</v>
      </c>
    </row>
    <row r="151" spans="1:5" x14ac:dyDescent="0.3">
      <c r="A151" s="55"/>
      <c r="B151" s="55"/>
      <c r="C151" s="85" t="s">
        <v>171</v>
      </c>
      <c r="D151" s="55" t="s">
        <v>172</v>
      </c>
      <c r="E151" s="56">
        <v>33161000</v>
      </c>
    </row>
    <row r="152" spans="1:5" x14ac:dyDescent="0.3">
      <c r="A152" s="55"/>
      <c r="B152" s="55"/>
      <c r="C152" s="85" t="s">
        <v>173</v>
      </c>
      <c r="D152" s="55" t="s">
        <v>174</v>
      </c>
      <c r="E152" s="56">
        <v>22474700</v>
      </c>
    </row>
    <row r="153" spans="1:5" x14ac:dyDescent="0.3">
      <c r="A153" s="55"/>
      <c r="B153" s="55"/>
      <c r="C153" s="85">
        <v>7004</v>
      </c>
      <c r="D153" s="55" t="s">
        <v>185</v>
      </c>
      <c r="E153" s="56">
        <v>16000000</v>
      </c>
    </row>
    <row r="154" spans="1:5" x14ac:dyDescent="0.3">
      <c r="A154" s="55"/>
      <c r="B154" s="55"/>
      <c r="C154" s="85">
        <v>7756</v>
      </c>
      <c r="D154" s="55" t="s">
        <v>186</v>
      </c>
      <c r="E154" s="56">
        <v>700000</v>
      </c>
    </row>
    <row r="155" spans="1:5" x14ac:dyDescent="0.3">
      <c r="A155" s="55"/>
      <c r="B155" s="55"/>
      <c r="C155" s="85">
        <v>7799</v>
      </c>
      <c r="D155" s="55" t="s">
        <v>117</v>
      </c>
      <c r="E155" s="56">
        <v>121759379</v>
      </c>
    </row>
  </sheetData>
  <mergeCells count="6">
    <mergeCell ref="B79:C79"/>
    <mergeCell ref="A1:E1"/>
    <mergeCell ref="A2:E2"/>
    <mergeCell ref="A3:E3"/>
    <mergeCell ref="B6:C6"/>
    <mergeCell ref="B58:C58"/>
  </mergeCells>
  <pageMargins left="0.70866141732283472" right="0.70866141732283472" top="0.74803149606299213" bottom="0.74803149606299213" header="0.31496062992125984" footer="0.31496062992125984"/>
  <pageSetup paperSize="9" scale="99" fitToHeight="0" orientation="portrait"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opLeftCell="A6" workbookViewId="0">
      <selection activeCell="D11" sqref="D11"/>
    </sheetView>
  </sheetViews>
  <sheetFormatPr defaultRowHeight="14.4" x14ac:dyDescent="0.3"/>
  <cols>
    <col min="1" max="1" width="4.109375" style="88" customWidth="1"/>
    <col min="2" max="2" width="14.21875" style="88" customWidth="1"/>
    <col min="3" max="3" width="8.5546875" style="88" customWidth="1"/>
    <col min="4" max="5" width="9" style="88" customWidth="1"/>
    <col min="6" max="6" width="16.109375" style="88" customWidth="1"/>
    <col min="7" max="7" width="11.44140625" style="88" customWidth="1"/>
    <col min="8" max="10" width="10.21875" style="88" customWidth="1"/>
    <col min="11" max="11" width="8.5546875" style="88" customWidth="1"/>
    <col min="12" max="13" width="15.88671875" style="88" customWidth="1"/>
    <col min="14" max="15" width="11.109375" style="88" customWidth="1"/>
    <col min="16" max="16" width="10.44140625" style="88" customWidth="1"/>
    <col min="17" max="17" width="9.21875" style="88" customWidth="1"/>
    <col min="18" max="18" width="8.88671875" style="88" customWidth="1"/>
    <col min="19" max="16384" width="8.88671875" style="88"/>
  </cols>
  <sheetData>
    <row r="1" spans="1:18" ht="51" customHeight="1" x14ac:dyDescent="0.3">
      <c r="A1" s="86"/>
      <c r="B1" s="86"/>
      <c r="C1" s="126" t="s">
        <v>189</v>
      </c>
      <c r="D1" s="126"/>
      <c r="E1" s="126"/>
      <c r="F1" s="126"/>
      <c r="G1" s="126"/>
      <c r="H1" s="126"/>
      <c r="I1" s="126"/>
      <c r="J1" s="126"/>
      <c r="K1" s="126"/>
      <c r="L1" s="126"/>
      <c r="M1" s="126"/>
      <c r="N1" s="126"/>
      <c r="O1" s="126"/>
      <c r="P1" s="87"/>
      <c r="Q1" s="87"/>
      <c r="R1" s="87"/>
    </row>
    <row r="2" spans="1:18" ht="16.8" x14ac:dyDescent="0.3">
      <c r="A2" s="89"/>
      <c r="B2" s="89"/>
      <c r="C2" s="127" t="s">
        <v>190</v>
      </c>
      <c r="D2" s="127"/>
      <c r="E2" s="127"/>
      <c r="F2" s="127"/>
      <c r="G2" s="127"/>
      <c r="H2" s="127"/>
      <c r="I2" s="127"/>
      <c r="J2" s="127"/>
      <c r="K2" s="127"/>
      <c r="L2" s="127"/>
      <c r="M2" s="127"/>
      <c r="N2" s="127"/>
      <c r="O2" s="127"/>
      <c r="P2" s="89"/>
      <c r="Q2" s="89"/>
      <c r="R2" s="89"/>
    </row>
    <row r="3" spans="1:18" ht="15.6" x14ac:dyDescent="0.3">
      <c r="A3" s="90"/>
      <c r="B3" s="90"/>
      <c r="C3" s="90"/>
      <c r="D3" s="90"/>
      <c r="E3" s="90"/>
      <c r="F3" s="90"/>
      <c r="G3" s="90"/>
      <c r="H3" s="90"/>
      <c r="I3" s="90"/>
      <c r="J3" s="90"/>
      <c r="K3" s="90"/>
      <c r="L3" s="90"/>
      <c r="M3" s="90"/>
      <c r="N3" s="128" t="s">
        <v>58</v>
      </c>
      <c r="O3" s="128"/>
      <c r="P3" s="90"/>
      <c r="Q3" s="128" t="s">
        <v>58</v>
      </c>
      <c r="R3" s="128"/>
    </row>
    <row r="4" spans="1:18" ht="26.4" customHeight="1" x14ac:dyDescent="0.3">
      <c r="A4" s="91" t="s">
        <v>131</v>
      </c>
      <c r="B4" s="92" t="s">
        <v>191</v>
      </c>
      <c r="C4" s="122" t="s">
        <v>192</v>
      </c>
      <c r="D4" s="124" t="s">
        <v>193</v>
      </c>
      <c r="E4" s="125"/>
      <c r="F4" s="122" t="s">
        <v>194</v>
      </c>
      <c r="G4" s="122" t="s">
        <v>195</v>
      </c>
      <c r="H4" s="124" t="s">
        <v>193</v>
      </c>
      <c r="I4" s="129"/>
      <c r="J4" s="125"/>
      <c r="K4" s="122" t="s">
        <v>196</v>
      </c>
      <c r="L4" s="122" t="s">
        <v>197</v>
      </c>
      <c r="M4" s="122" t="s">
        <v>198</v>
      </c>
      <c r="N4" s="122" t="s">
        <v>199</v>
      </c>
      <c r="O4" s="122" t="s">
        <v>200</v>
      </c>
      <c r="P4" s="122" t="s">
        <v>201</v>
      </c>
      <c r="Q4" s="124" t="s">
        <v>202</v>
      </c>
      <c r="R4" s="125"/>
    </row>
    <row r="5" spans="1:18" ht="167.4" customHeight="1" x14ac:dyDescent="0.3">
      <c r="A5" s="93"/>
      <c r="B5" s="94"/>
      <c r="C5" s="123"/>
      <c r="D5" s="94" t="s">
        <v>203</v>
      </c>
      <c r="E5" s="94" t="s">
        <v>204</v>
      </c>
      <c r="F5" s="123"/>
      <c r="G5" s="123"/>
      <c r="H5" s="95" t="s">
        <v>205</v>
      </c>
      <c r="I5" s="95" t="s">
        <v>206</v>
      </c>
      <c r="J5" s="96" t="s">
        <v>207</v>
      </c>
      <c r="K5" s="123"/>
      <c r="L5" s="123"/>
      <c r="M5" s="123"/>
      <c r="N5" s="123"/>
      <c r="O5" s="123"/>
      <c r="P5" s="123"/>
      <c r="Q5" s="94" t="s">
        <v>203</v>
      </c>
      <c r="R5" s="94" t="s">
        <v>204</v>
      </c>
    </row>
    <row r="6" spans="1:18" s="98" customFormat="1" ht="67.8" customHeight="1" x14ac:dyDescent="0.3">
      <c r="A6" s="97" t="s">
        <v>208</v>
      </c>
      <c r="B6" s="97" t="s">
        <v>209</v>
      </c>
      <c r="C6" s="97" t="s">
        <v>210</v>
      </c>
      <c r="D6" s="97" t="s">
        <v>211</v>
      </c>
      <c r="E6" s="97" t="s">
        <v>212</v>
      </c>
      <c r="F6" s="97" t="s">
        <v>213</v>
      </c>
      <c r="G6" s="97" t="s">
        <v>214</v>
      </c>
      <c r="H6" s="97" t="s">
        <v>215</v>
      </c>
      <c r="I6" s="97" t="s">
        <v>216</v>
      </c>
      <c r="J6" s="97" t="s">
        <v>217</v>
      </c>
      <c r="K6" s="97" t="s">
        <v>218</v>
      </c>
      <c r="L6" s="97" t="s">
        <v>219</v>
      </c>
      <c r="M6" s="97" t="s">
        <v>220</v>
      </c>
      <c r="N6" s="97" t="s">
        <v>221</v>
      </c>
      <c r="O6" s="97" t="s">
        <v>222</v>
      </c>
      <c r="P6" s="97" t="s">
        <v>223</v>
      </c>
      <c r="Q6" s="97" t="s">
        <v>224</v>
      </c>
      <c r="R6" s="97" t="s">
        <v>225</v>
      </c>
    </row>
    <row r="7" spans="1:18" ht="15.6" x14ac:dyDescent="0.3">
      <c r="A7" s="130" t="s">
        <v>138</v>
      </c>
      <c r="B7" s="131"/>
      <c r="C7" s="99">
        <f t="shared" ref="C7:R7" si="0">SUBTOTAL(9,C8:C12)</f>
        <v>43751.66731199999</v>
      </c>
      <c r="D7" s="99">
        <f t="shared" si="0"/>
        <v>17795.819847999999</v>
      </c>
      <c r="E7" s="99">
        <f t="shared" si="0"/>
        <v>25955.847463999995</v>
      </c>
      <c r="F7" s="99">
        <f t="shared" si="0"/>
        <v>4800.51</v>
      </c>
      <c r="G7" s="99">
        <f t="shared" si="0"/>
        <v>34094.46</v>
      </c>
      <c r="H7" s="99">
        <f t="shared" si="0"/>
        <v>3167</v>
      </c>
      <c r="I7" s="99">
        <f t="shared" si="0"/>
        <v>30927.46</v>
      </c>
      <c r="J7" s="99">
        <f t="shared" si="0"/>
        <v>0</v>
      </c>
      <c r="K7" s="99">
        <f t="shared" si="0"/>
        <v>9657.2073119999986</v>
      </c>
      <c r="L7" s="99">
        <f t="shared" si="0"/>
        <v>3151.77</v>
      </c>
      <c r="M7" s="99">
        <f t="shared" si="0"/>
        <v>14644.049847999999</v>
      </c>
      <c r="N7" s="99">
        <f t="shared" si="0"/>
        <v>14566.459847999999</v>
      </c>
      <c r="O7" s="99">
        <f t="shared" si="0"/>
        <v>77.590000000000032</v>
      </c>
      <c r="P7" s="99">
        <f t="shared" si="0"/>
        <v>19528.000152000001</v>
      </c>
      <c r="Q7" s="99">
        <f t="shared" si="0"/>
        <v>77.590000000000032</v>
      </c>
      <c r="R7" s="99">
        <f t="shared" si="0"/>
        <v>8380.7573119999979</v>
      </c>
    </row>
    <row r="8" spans="1:18" ht="31.2" x14ac:dyDescent="0.3">
      <c r="A8" s="100">
        <v>1</v>
      </c>
      <c r="B8" s="101" t="s">
        <v>226</v>
      </c>
      <c r="C8" s="102">
        <f>D8+E8</f>
        <v>34835.379999999997</v>
      </c>
      <c r="D8" s="103">
        <v>12477.82</v>
      </c>
      <c r="E8" s="103">
        <f>31352.76-1564.4-7430.8</f>
        <v>22357.559999999998</v>
      </c>
      <c r="F8" s="103">
        <v>176</v>
      </c>
      <c r="G8" s="103">
        <f t="shared" ref="G8:G12" si="1">SUM(H8:J8)</f>
        <v>26866</v>
      </c>
      <c r="H8" s="103">
        <v>0</v>
      </c>
      <c r="I8" s="103">
        <v>26866</v>
      </c>
      <c r="J8" s="103">
        <v>0</v>
      </c>
      <c r="K8" s="103">
        <f t="shared" ref="K8:K12" si="2">+D8+E8-G8</f>
        <v>7969.3799999999974</v>
      </c>
      <c r="L8" s="103">
        <f t="shared" ref="L8:L12" si="3">MIN(D8,F8)</f>
        <v>176</v>
      </c>
      <c r="M8" s="103">
        <f t="shared" ref="M8:M12" si="4">+D8-L8</f>
        <v>12301.82</v>
      </c>
      <c r="N8" s="103">
        <f t="shared" ref="N8:N12" si="5">MIN(G8,M8)</f>
        <v>12301.82</v>
      </c>
      <c r="O8" s="103">
        <f>+M8-N8</f>
        <v>0</v>
      </c>
      <c r="P8" s="103">
        <f t="shared" ref="P8:P12" si="6">+G8-N8</f>
        <v>14564.18</v>
      </c>
      <c r="Q8" s="103">
        <f>+O8</f>
        <v>0</v>
      </c>
      <c r="R8" s="103">
        <f>+E8-P8</f>
        <v>7793.3799999999974</v>
      </c>
    </row>
    <row r="9" spans="1:18" ht="62.4" x14ac:dyDescent="0.3">
      <c r="A9" s="100">
        <v>2</v>
      </c>
      <c r="B9" s="101" t="s">
        <v>227</v>
      </c>
      <c r="C9" s="102">
        <f t="shared" ref="C9:C12" si="7">D9+E9</f>
        <v>1086.57</v>
      </c>
      <c r="D9" s="103">
        <v>906.4</v>
      </c>
      <c r="E9" s="103">
        <v>180.17</v>
      </c>
      <c r="F9" s="103">
        <v>93.5</v>
      </c>
      <c r="G9" s="103">
        <f t="shared" si="1"/>
        <v>735.31</v>
      </c>
      <c r="H9" s="103">
        <v>0</v>
      </c>
      <c r="I9" s="103">
        <v>735.31</v>
      </c>
      <c r="J9" s="103">
        <v>0</v>
      </c>
      <c r="K9" s="103">
        <f t="shared" si="2"/>
        <v>351.26</v>
      </c>
      <c r="L9" s="103">
        <f t="shared" si="3"/>
        <v>93.5</v>
      </c>
      <c r="M9" s="103">
        <f t="shared" si="4"/>
        <v>812.9</v>
      </c>
      <c r="N9" s="103">
        <f t="shared" si="5"/>
        <v>735.31</v>
      </c>
      <c r="O9" s="103">
        <f t="shared" ref="O9:O12" si="8">+M9-N9</f>
        <v>77.590000000000032</v>
      </c>
      <c r="P9" s="103">
        <f t="shared" si="6"/>
        <v>0</v>
      </c>
      <c r="Q9" s="103">
        <f t="shared" ref="Q9:Q12" si="9">+O9</f>
        <v>77.590000000000032</v>
      </c>
      <c r="R9" s="103">
        <f t="shared" ref="R9:R12" si="10">+E9-P9</f>
        <v>180.17</v>
      </c>
    </row>
    <row r="10" spans="1:18" ht="46.8" x14ac:dyDescent="0.3">
      <c r="A10" s="100">
        <v>3</v>
      </c>
      <c r="B10" s="101" t="s">
        <v>228</v>
      </c>
      <c r="C10" s="102">
        <f t="shared" si="7"/>
        <v>1929.5</v>
      </c>
      <c r="D10" s="103">
        <v>1225.5</v>
      </c>
      <c r="E10" s="103">
        <v>704</v>
      </c>
      <c r="F10" s="103">
        <v>272.60000000000002</v>
      </c>
      <c r="G10" s="103">
        <f t="shared" si="1"/>
        <v>1633.5</v>
      </c>
      <c r="H10" s="103">
        <v>940</v>
      </c>
      <c r="I10" s="103">
        <v>693.5</v>
      </c>
      <c r="J10" s="103">
        <v>0</v>
      </c>
      <c r="K10" s="103">
        <f t="shared" si="2"/>
        <v>296</v>
      </c>
      <c r="L10" s="103">
        <f t="shared" si="3"/>
        <v>272.60000000000002</v>
      </c>
      <c r="M10" s="103">
        <f t="shared" si="4"/>
        <v>952.9</v>
      </c>
      <c r="N10" s="103">
        <f t="shared" si="5"/>
        <v>952.9</v>
      </c>
      <c r="O10" s="103">
        <f t="shared" si="8"/>
        <v>0</v>
      </c>
      <c r="P10" s="103">
        <f t="shared" si="6"/>
        <v>680.6</v>
      </c>
      <c r="Q10" s="103">
        <f t="shared" si="9"/>
        <v>0</v>
      </c>
      <c r="R10" s="103">
        <f t="shared" si="10"/>
        <v>23.399999999999977</v>
      </c>
    </row>
    <row r="11" spans="1:18" ht="15.6" x14ac:dyDescent="0.3">
      <c r="A11" s="100">
        <v>4</v>
      </c>
      <c r="B11" s="101" t="s">
        <v>229</v>
      </c>
      <c r="C11" s="102">
        <f t="shared" si="7"/>
        <v>4933.7000000000007</v>
      </c>
      <c r="D11" s="103">
        <v>2609.67</v>
      </c>
      <c r="E11" s="103">
        <v>2324.0300000000002</v>
      </c>
      <c r="F11" s="103">
        <v>4258.41</v>
      </c>
      <c r="G11" s="103">
        <f t="shared" si="1"/>
        <v>4276.9400000000005</v>
      </c>
      <c r="H11" s="103">
        <v>2227</v>
      </c>
      <c r="I11" s="103">
        <v>2049.94</v>
      </c>
      <c r="J11" s="103">
        <v>0</v>
      </c>
      <c r="K11" s="103">
        <f t="shared" si="2"/>
        <v>656.76000000000022</v>
      </c>
      <c r="L11" s="103">
        <f t="shared" si="3"/>
        <v>2609.67</v>
      </c>
      <c r="M11" s="103">
        <f t="shared" si="4"/>
        <v>0</v>
      </c>
      <c r="N11" s="103">
        <f t="shared" si="5"/>
        <v>0</v>
      </c>
      <c r="O11" s="103">
        <f t="shared" si="8"/>
        <v>0</v>
      </c>
      <c r="P11" s="103">
        <f t="shared" si="6"/>
        <v>4276.9400000000005</v>
      </c>
      <c r="Q11" s="103">
        <f t="shared" si="9"/>
        <v>0</v>
      </c>
      <c r="R11" s="103">
        <v>0</v>
      </c>
    </row>
    <row r="12" spans="1:18" ht="46.8" x14ac:dyDescent="0.3">
      <c r="A12" s="100">
        <v>5</v>
      </c>
      <c r="B12" s="101" t="s">
        <v>230</v>
      </c>
      <c r="C12" s="102">
        <f t="shared" si="7"/>
        <v>966.51731199999995</v>
      </c>
      <c r="D12" s="104">
        <f>576429848/1000000</f>
        <v>576.42984799999999</v>
      </c>
      <c r="E12" s="104">
        <f>(930947312-576429848)/1000000+35.57</f>
        <v>390.08746400000001</v>
      </c>
      <c r="F12" s="104">
        <v>0</v>
      </c>
      <c r="G12" s="103">
        <f t="shared" si="1"/>
        <v>582.71</v>
      </c>
      <c r="H12" s="104">
        <v>0</v>
      </c>
      <c r="I12" s="104">
        <v>582.71</v>
      </c>
      <c r="J12" s="103">
        <v>0</v>
      </c>
      <c r="K12" s="103">
        <f t="shared" si="2"/>
        <v>383.80731199999991</v>
      </c>
      <c r="L12" s="103">
        <f t="shared" si="3"/>
        <v>0</v>
      </c>
      <c r="M12" s="103">
        <f t="shared" si="4"/>
        <v>576.42984799999999</v>
      </c>
      <c r="N12" s="103">
        <f t="shared" si="5"/>
        <v>576.42984799999999</v>
      </c>
      <c r="O12" s="103">
        <f t="shared" si="8"/>
        <v>0</v>
      </c>
      <c r="P12" s="103">
        <f t="shared" si="6"/>
        <v>6.2801520000000437</v>
      </c>
      <c r="Q12" s="103">
        <f t="shared" si="9"/>
        <v>0</v>
      </c>
      <c r="R12" s="103">
        <f t="shared" si="10"/>
        <v>383.80731199999997</v>
      </c>
    </row>
    <row r="14" spans="1:18" x14ac:dyDescent="0.3">
      <c r="L14" s="105"/>
    </row>
  </sheetData>
  <mergeCells count="17">
    <mergeCell ref="A7:B7"/>
    <mergeCell ref="L4:L5"/>
    <mergeCell ref="M4:M5"/>
    <mergeCell ref="N4:N5"/>
    <mergeCell ref="O4:O5"/>
    <mergeCell ref="P4:P5"/>
    <mergeCell ref="Q4:R4"/>
    <mergeCell ref="C1:O1"/>
    <mergeCell ref="C2:O2"/>
    <mergeCell ref="N3:O3"/>
    <mergeCell ref="Q3:R3"/>
    <mergeCell ref="C4:C5"/>
    <mergeCell ref="D4:E4"/>
    <mergeCell ref="F4:F5"/>
    <mergeCell ref="G4:G5"/>
    <mergeCell ref="H4:J4"/>
    <mergeCell ref="K4:K5"/>
  </mergeCells>
  <pageMargins left="0.15748031496062992" right="0.35433070866141736" top="0.35433070866141736" bottom="0.39370078740157483" header="0.31496062992125984" footer="0.31496062992125984"/>
  <pageSetup paperSize="9" scale="8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38EC2D-E175-48F0-B99B-8C173A581429}"/>
</file>

<file path=customXml/itemProps2.xml><?xml version="1.0" encoding="utf-8"?>
<ds:datastoreItem xmlns:ds="http://schemas.openxmlformats.org/officeDocument/2006/customXml" ds:itemID="{F56522C6-5C50-4AAE-A781-F77372E74249}"/>
</file>

<file path=customXml/itemProps3.xml><?xml version="1.0" encoding="utf-8"?>
<ds:datastoreItem xmlns:ds="http://schemas.openxmlformats.org/officeDocument/2006/customXml" ds:itemID="{B55E8408-C4AD-4105-B67B-FFAA95D042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PL1 2019-2021</vt:lpstr>
      <vt:lpstr>PL2 Chi tiết tổng chi TX</vt:lpstr>
      <vt:lpstr>PL3 Tổng hợp</vt:lpstr>
      <vt:lpstr>'PL1 2019-2021'!_ftn1</vt:lpstr>
      <vt:lpstr>'PL1 2019-2021'!Print_Area</vt:lpstr>
      <vt:lpstr>'PL1 2019-2021'!Print_Titles</vt:lpstr>
      <vt:lpstr>'PL3 Tổng hợp'!Print_Titles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QUYEN_KT</dc:creator>
  <cp:lastModifiedBy>HoLeTrung</cp:lastModifiedBy>
  <cp:lastPrinted>2022-08-18T08:39:24Z</cp:lastPrinted>
  <dcterms:created xsi:type="dcterms:W3CDTF">2021-10-01T03:00:47Z</dcterms:created>
  <dcterms:modified xsi:type="dcterms:W3CDTF">2022-08-18T09:43:57Z</dcterms:modified>
</cp:coreProperties>
</file>